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<sst xmlns="http://schemas.openxmlformats.org/spreadsheetml/2006/main" count="43" uniqueCount="40">
  <si>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HOW TO USE: PT100 AND PT1000 RESISTANCE TABLE GENERATOR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</si>
  <si>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</si>
  <si>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</si>
  <si>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</si>
  <si>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</si>
  <si>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R0: 100 for Pt100 or 1000 for Pt1000.</t>
  </si>
  <si>
    <t xml:space="preserve">2. Read resistance, tolerances and Ω bands at each temperature.</t>
  </si>
  <si>
    <t xml:space="preserve">3. Enter a measured resistance to get the temperature (0 °C and above).</t>
  </si>
  <si>
    <t xml:space="preserve">4. Print the table as a field reference.</t>
  </si>
  <si>
    <t xml:space="preserve">What the formulas do</t>
  </si>
  <si>
    <t xml:space="preserve">• R = R0 (1 + A t + B t²) for t ≥ 0 °C; add C (t − 100) t³ below 0 °C.</t>
  </si>
  <si>
    <t xml:space="preserve">• Class A: ± (0.15 + 0.002 |t|) °C; class B: ± (0.3 + 0.005 |t|) °C.</t>
  </si>
  <si>
    <t xml:space="preserve">• Inverse for t ≥ 0: t = (−A + √(A² − 4B (1 − R/R0))) ÷ 2B.</t>
  </si>
  <si>
    <t xml:space="preserve">Sheet "Calculator" holds a worked example: overwrite the yellow cells with your own data.</t>
  </si>
  <si>
    <t xml:space="preserve">Basis: IEC 60751 Callendar Van Dusen equation: R = R0 (1 + A t + B t² + C (t − 100) t³), C used below 0 °C only. A = 3.9083 × 10⁻³, B = −5.775 × 10⁻⁷, C = −4.183 × 10⁻¹².</t>
  </si>
  <si>
    <t xml:space="preserve">More free templates, calculators and tools: https://instrumentationblog.in/downloads/templates/</t>
  </si>
  <si>
    <t xml:space="preserve">PT100 AND PT1000 RESISTANCE TABLE GENERATOR</t>
  </si>
  <si>
    <t xml:space="preserve">Project: RTD reference table</t>
  </si>
  <si>
    <t xml:space="preserve">Calc no: CALC TE 001      Rev: 0</t>
  </si>
  <si>
    <t xml:space="preserve">Yellow cells: enter data. Grey cells: calculated automatically. Free template from instrumentationblog.in</t>
  </si>
  <si>
    <t xml:space="preserve">Sensor</t>
  </si>
  <si>
    <t xml:space="preserve">R0 at 0 °C (100 for Pt100, 1000 for Pt1000)</t>
  </si>
  <si>
    <t xml:space="preserve">Measured resistance for lookup (Ω)</t>
  </si>
  <si>
    <t xml:space="preserve">Temperature from measured R (°C, valid ≥ 0 °C)</t>
  </si>
  <si>
    <t xml:space="preserve">Sensitivity near 0 to 100 °C (Ω/°C)</t>
  </si>
  <si>
    <t xml:space="preserve">Resistance table</t>
  </si>
  <si>
    <t xml:space="preserve">Temperature (°C)</t>
  </si>
  <si>
    <t xml:space="preserve">Resistance (Ω)</t>
  </si>
  <si>
    <t xml:space="preserve">Class A tolerance (± °C)</t>
  </si>
  <si>
    <t xml:space="preserve">Class B tolerance (± °C)</t>
  </si>
  <si>
    <t xml:space="preserve">Class A band (± Ω)</t>
  </si>
  <si>
    <t xml:space="preserve">Class B band (± Ω)</t>
  </si>
  <si>
    <t xml:space="preserve">R ÷ R0</t>
  </si>
  <si>
    <t xml:space="preserve">Notes</t>
  </si>
  <si>
    <t xml:space="preserve">Values follow IEC 60751. Class A applies from −100 to 450 °C for wire wound and −30 to 300 °C for thin film elements; class B over wider ranges. The lookup uses the quadratic inverse valid at or above 0 °C.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</si>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</sst>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.0000"/>
    <numFmt numFmtId="167" formatCode="0.000"/>
    <numFmt numFmtId="168" formatCode="0.00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22.35" hidden="false" customHeight="true" outlineLevel="0" collapsed="false">
      <c r="A6" s="14" t="s">
        <v>21</v>
      </c>
      <c r="B6" s="14"/>
      <c r="C6" s="15" t="n">
        <v>100</v>
      </c>
      <c r="D6" s="15"/>
      <c r="E6" s="14" t="s">
        <v>22</v>
      </c>
      <c r="F6" s="14"/>
      <c r="G6" s="15" t="n">
        <v>138.51</v>
      </c>
      <c r="H6" s="15"/>
    </row>
    <row r="7" customFormat="false" ht="22.35" hidden="false" customHeight="true" outlineLevel="0" collapsed="false">
      <c r="A7" s="14" t="s">
        <v>23</v>
      </c>
      <c r="B7" s="14"/>
      <c r="C7" s="16" t="n">
        <f aca="false">IF(OR($G$6="",$C$6=""),"",(-0.0039083+SQRT(0.0039083^2-4*-0.0000005775*(1-$G$6/$C$6)))/(2*-0.0000005775))</f>
        <v>100.011864606964</v>
      </c>
      <c r="D7" s="16"/>
      <c r="E7" s="14" t="s">
        <v>24</v>
      </c>
      <c r="F7" s="14"/>
      <c r="G7" s="17" t="n">
        <f aca="false">IF($C$6="","",$C$6*0.00385)</f>
        <v>0.385</v>
      </c>
      <c r="H7" s="17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</row>
    <row r="10" customFormat="false" ht="60" hidden="false" customHeight="true" outlineLevel="0" collapsed="false">
      <c r="A10" s="18" t="s">
        <v>26</v>
      </c>
      <c r="B10" s="18" t="s">
        <v>27</v>
      </c>
      <c r="C10" s="18" t="s">
        <v>28</v>
      </c>
      <c r="D10" s="18" t="s">
        <v>29</v>
      </c>
      <c r="E10" s="18" t="s">
        <v>30</v>
      </c>
      <c r="F10" s="18" t="s">
        <v>31</v>
      </c>
      <c r="G10" s="18" t="s">
        <v>32</v>
      </c>
      <c r="H10" s="18" t="s">
        <v>33</v>
      </c>
    </row>
    <row r="11" customFormat="false" ht="15" hidden="false" customHeight="false" outlineLevel="0" collapsed="false">
      <c r="A11" s="19" t="n">
        <v>-50</v>
      </c>
      <c r="B11" s="20" t="n">
        <f aca="false">IF(A11="","",$C$6*(1+0.0039083*A11-0.0000005775*A11^2+IF(A11&lt;0,-0.000000000004183*(A11-100)*A11^3,0)))</f>
        <v>80.306281875</v>
      </c>
      <c r="C11" s="21" t="n">
        <f aca="false">IF(A11="","",0.15+0.002*ABS(A11))</f>
        <v>0.25</v>
      </c>
      <c r="D11" s="21" t="n">
        <f aca="false">IF(A11="","",0.3+0.005*ABS(A11))</f>
        <v>0.55</v>
      </c>
      <c r="E11" s="20" t="n">
        <f aca="false">IF(A11="","",C11*$C$6*(0.0039083+2*-0.0000005775*A11))</f>
        <v>0.09915125</v>
      </c>
      <c r="F11" s="20" t="n">
        <f aca="false">IF(A11="","",D11*$C$6*(0.0039083+2*-0.0000005775*A11))</f>
        <v>0.21813275</v>
      </c>
      <c r="G11" s="22" t="n">
        <f aca="false">IF(B11="","",B11/$C$6)</f>
        <v>0.80306281875</v>
      </c>
      <c r="H11" s="23"/>
    </row>
    <row r="12" customFormat="false" ht="15" hidden="false" customHeight="false" outlineLevel="0" collapsed="false">
      <c r="A12" s="19" t="n">
        <v>-40</v>
      </c>
      <c r="B12" s="20" t="n">
        <f aca="false">IF(A12="","",$C$6*(1+0.0039083*A12-0.0000005775*A12^2+IF(A12&lt;0,-0.000000000004183*(A12-100)*A12^3,0)))</f>
        <v>84.270652032</v>
      </c>
      <c r="C12" s="21" t="n">
        <f aca="false">IF(A12="","",0.15+0.002*ABS(A12))</f>
        <v>0.23</v>
      </c>
      <c r="D12" s="21" t="n">
        <f aca="false">IF(A12="","",0.3+0.005*ABS(A12))</f>
        <v>0.5</v>
      </c>
      <c r="E12" s="20" t="n">
        <f aca="false">IF(A12="","",C12*$C$6*(0.0039083+2*-0.0000005775*A12))</f>
        <v>0.0909535</v>
      </c>
      <c r="F12" s="20" t="n">
        <f aca="false">IF(A12="","",D12*$C$6*(0.0039083+2*-0.0000005775*A12))</f>
        <v>0.197725</v>
      </c>
      <c r="G12" s="22" t="n">
        <f aca="false">IF(B12="","",B12/$C$6)</f>
        <v>0.84270652032</v>
      </c>
      <c r="H12" s="23"/>
    </row>
    <row r="13" customFormat="false" ht="15" hidden="false" customHeight="false" outlineLevel="0" collapsed="false">
      <c r="A13" s="19" t="n">
        <v>-30</v>
      </c>
      <c r="B13" s="20" t="n">
        <f aca="false">IF(A13="","",$C$6*(1+0.0039083*A13-0.0000005775*A13^2+IF(A13&lt;0,-0.000000000004183*(A13-100)*A13^3,0)))</f>
        <v>88.221656767</v>
      </c>
      <c r="C13" s="21" t="n">
        <f aca="false">IF(A13="","",0.15+0.002*ABS(A13))</f>
        <v>0.21</v>
      </c>
      <c r="D13" s="21" t="n">
        <f aca="false">IF(A13="","",0.3+0.005*ABS(A13))</f>
        <v>0.45</v>
      </c>
      <c r="E13" s="20" t="n">
        <f aca="false">IF(A13="","",C13*$C$6*(0.0039083+2*-0.0000005775*A13))</f>
        <v>0.08280195</v>
      </c>
      <c r="F13" s="20" t="n">
        <f aca="false">IF(A13="","",D13*$C$6*(0.0039083+2*-0.0000005775*A13))</f>
        <v>0.17743275</v>
      </c>
      <c r="G13" s="22" t="n">
        <f aca="false">IF(B13="","",B13/$C$6)</f>
        <v>0.88221656767</v>
      </c>
      <c r="H13" s="23"/>
    </row>
    <row r="14" customFormat="false" ht="15" hidden="false" customHeight="false" outlineLevel="0" collapsed="false">
      <c r="A14" s="19" t="n">
        <v>-20</v>
      </c>
      <c r="B14" s="20" t="n">
        <f aca="false">IF(A14="","",$C$6*(1+0.0039083*A14-0.0000005775*A14^2+IF(A14&lt;0,-0.000000000004183*(A14-100)*A14^3,0)))</f>
        <v>92.159898432</v>
      </c>
      <c r="C14" s="21" t="n">
        <f aca="false">IF(A14="","",0.15+0.002*ABS(A14))</f>
        <v>0.19</v>
      </c>
      <c r="D14" s="21" t="n">
        <f aca="false">IF(A14="","",0.3+0.005*ABS(A14))</f>
        <v>0.4</v>
      </c>
      <c r="E14" s="20" t="n">
        <f aca="false">IF(A14="","",C14*$C$6*(0.0039083+2*-0.0000005775*A14))</f>
        <v>0.0746966</v>
      </c>
      <c r="F14" s="20" t="n">
        <f aca="false">IF(A14="","",D14*$C$6*(0.0039083+2*-0.0000005775*A14))</f>
        <v>0.157256</v>
      </c>
      <c r="G14" s="22" t="n">
        <f aca="false">IF(B14="","",B14/$C$6)</f>
        <v>0.92159898432</v>
      </c>
      <c r="H14" s="23"/>
    </row>
    <row r="15" customFormat="false" ht="15" hidden="false" customHeight="false" outlineLevel="0" collapsed="false">
      <c r="A15" s="19" t="n">
        <v>-10</v>
      </c>
      <c r="B15" s="20" t="n">
        <f aca="false">IF(A15="","",$C$6*(1+0.0039083*A15-0.0000005775*A15^2+IF(A15&lt;0,-0.000000000004183*(A15-100)*A15^3,0)))</f>
        <v>96.085878987</v>
      </c>
      <c r="C15" s="21" t="n">
        <f aca="false">IF(A15="","",0.15+0.002*ABS(A15))</f>
        <v>0.17</v>
      </c>
      <c r="D15" s="21" t="n">
        <f aca="false">IF(A15="","",0.3+0.005*ABS(A15))</f>
        <v>0.35</v>
      </c>
      <c r="E15" s="20" t="n">
        <f aca="false">IF(A15="","",C15*$C$6*(0.0039083+2*-0.0000005775*A15))</f>
        <v>0.06663745</v>
      </c>
      <c r="F15" s="20" t="n">
        <f aca="false">IF(A15="","",D15*$C$6*(0.0039083+2*-0.0000005775*A15))</f>
        <v>0.13719475</v>
      </c>
      <c r="G15" s="22" t="n">
        <f aca="false">IF(B15="","",B15/$C$6)</f>
        <v>0.96085878987</v>
      </c>
      <c r="H15" s="23"/>
    </row>
    <row r="16" customFormat="false" ht="15" hidden="false" customHeight="false" outlineLevel="0" collapsed="false">
      <c r="A16" s="19" t="n">
        <v>0</v>
      </c>
      <c r="B16" s="20" t="n">
        <f aca="false">IF(A16="","",$C$6*(1+0.0039083*A16-0.0000005775*A16^2+IF(A16&lt;0,-0.000000000004183*(A16-100)*A16^3,0)))</f>
        <v>100</v>
      </c>
      <c r="C16" s="21" t="n">
        <f aca="false">IF(A16="","",0.15+0.002*ABS(A16))</f>
        <v>0.15</v>
      </c>
      <c r="D16" s="21" t="n">
        <f aca="false">IF(A16="","",0.3+0.005*ABS(A16))</f>
        <v>0.3</v>
      </c>
      <c r="E16" s="20" t="n">
        <f aca="false">IF(A16="","",C16*$C$6*(0.0039083+2*-0.0000005775*A16))</f>
        <v>0.0586245</v>
      </c>
      <c r="F16" s="20" t="n">
        <f aca="false">IF(A16="","",D16*$C$6*(0.0039083+2*-0.0000005775*A16))</f>
        <v>0.117249</v>
      </c>
      <c r="G16" s="22" t="n">
        <f aca="false">IF(B16="","",B16/$C$6)</f>
        <v>1</v>
      </c>
      <c r="H16" s="23"/>
    </row>
    <row r="17" customFormat="false" ht="15" hidden="false" customHeight="false" outlineLevel="0" collapsed="false">
      <c r="A17" s="19" t="n">
        <v>10</v>
      </c>
      <c r="B17" s="20" t="n">
        <f aca="false">IF(A17="","",$C$6*(1+0.0039083*A17-0.0000005775*A17^2+IF(A17&lt;0,-0.000000000004183*(A17-100)*A17^3,0)))</f>
        <v>103.902525</v>
      </c>
      <c r="C17" s="21" t="n">
        <f aca="false">IF(A17="","",0.15+0.002*ABS(A17))</f>
        <v>0.17</v>
      </c>
      <c r="D17" s="21" t="n">
        <f aca="false">IF(A17="","",0.3+0.005*ABS(A17))</f>
        <v>0.35</v>
      </c>
      <c r="E17" s="20" t="n">
        <f aca="false">IF(A17="","",C17*$C$6*(0.0039083+2*-0.0000005775*A17))</f>
        <v>0.06624475</v>
      </c>
      <c r="F17" s="20" t="n">
        <f aca="false">IF(A17="","",D17*$C$6*(0.0039083+2*-0.0000005775*A17))</f>
        <v>0.13638625</v>
      </c>
      <c r="G17" s="22" t="n">
        <f aca="false">IF(B17="","",B17/$C$6)</f>
        <v>1.03902525</v>
      </c>
      <c r="H17" s="23"/>
    </row>
    <row r="18" customFormat="false" ht="15" hidden="false" customHeight="false" outlineLevel="0" collapsed="false">
      <c r="A18" s="19" t="n">
        <v>20</v>
      </c>
      <c r="B18" s="20" t="n">
        <f aca="false">IF(A18="","",$C$6*(1+0.0039083*A18-0.0000005775*A18^2+IF(A18&lt;0,-0.000000000004183*(A18-100)*A18^3,0)))</f>
        <v>107.7935</v>
      </c>
      <c r="C18" s="21" t="n">
        <f aca="false">IF(A18="","",0.15+0.002*ABS(A18))</f>
        <v>0.19</v>
      </c>
      <c r="D18" s="21" t="n">
        <f aca="false">IF(A18="","",0.3+0.005*ABS(A18))</f>
        <v>0.4</v>
      </c>
      <c r="E18" s="20" t="n">
        <f aca="false">IF(A18="","",C18*$C$6*(0.0039083+2*-0.0000005775*A18))</f>
        <v>0.0738188</v>
      </c>
      <c r="F18" s="20" t="n">
        <f aca="false">IF(A18="","",D18*$C$6*(0.0039083+2*-0.0000005775*A18))</f>
        <v>0.155408</v>
      </c>
      <c r="G18" s="22" t="n">
        <f aca="false">IF(B18="","",B18/$C$6)</f>
        <v>1.077935</v>
      </c>
      <c r="H18" s="23"/>
    </row>
    <row r="19" customFormat="false" ht="15" hidden="false" customHeight="false" outlineLevel="0" collapsed="false">
      <c r="A19" s="19" t="n">
        <v>30</v>
      </c>
      <c r="B19" s="20" t="n">
        <f aca="false">IF(A19="","",$C$6*(1+0.0039083*A19-0.0000005775*A19^2+IF(A19&lt;0,-0.000000000004183*(A19-100)*A19^3,0)))</f>
        <v>111.672925</v>
      </c>
      <c r="C19" s="21" t="n">
        <f aca="false">IF(A19="","",0.15+0.002*ABS(A19))</f>
        <v>0.21</v>
      </c>
      <c r="D19" s="21" t="n">
        <f aca="false">IF(A19="","",0.3+0.005*ABS(A19))</f>
        <v>0.45</v>
      </c>
      <c r="E19" s="20" t="n">
        <f aca="false">IF(A19="","",C19*$C$6*(0.0039083+2*-0.0000005775*A19))</f>
        <v>0.08134665</v>
      </c>
      <c r="F19" s="20" t="n">
        <f aca="false">IF(A19="","",D19*$C$6*(0.0039083+2*-0.0000005775*A19))</f>
        <v>0.17431425</v>
      </c>
      <c r="G19" s="22" t="n">
        <f aca="false">IF(B19="","",B19/$C$6)</f>
        <v>1.11672925</v>
      </c>
      <c r="H19" s="23"/>
    </row>
    <row r="20" customFormat="false" ht="15" hidden="false" customHeight="false" outlineLevel="0" collapsed="false">
      <c r="A20" s="19" t="n">
        <v>40</v>
      </c>
      <c r="B20" s="20" t="n">
        <f aca="false">IF(A20="","",$C$6*(1+0.0039083*A20-0.0000005775*A20^2+IF(A20&lt;0,-0.000000000004183*(A20-100)*A20^3,0)))</f>
        <v>115.5408</v>
      </c>
      <c r="C20" s="21" t="n">
        <f aca="false">IF(A20="","",0.15+0.002*ABS(A20))</f>
        <v>0.23</v>
      </c>
      <c r="D20" s="21" t="n">
        <f aca="false">IF(A20="","",0.3+0.005*ABS(A20))</f>
        <v>0.5</v>
      </c>
      <c r="E20" s="20" t="n">
        <f aca="false">IF(A20="","",C20*$C$6*(0.0039083+2*-0.0000005775*A20))</f>
        <v>0.0888283</v>
      </c>
      <c r="F20" s="20" t="n">
        <f aca="false">IF(A20="","",D20*$C$6*(0.0039083+2*-0.0000005775*A20))</f>
        <v>0.193105</v>
      </c>
      <c r="G20" s="22" t="n">
        <f aca="false">IF(B20="","",B20/$C$6)</f>
        <v>1.155408</v>
      </c>
      <c r="H20" s="23"/>
    </row>
    <row r="21" customFormat="false" ht="15" hidden="false" customHeight="false" outlineLevel="0" collapsed="false">
      <c r="A21" s="19" t="n">
        <v>50</v>
      </c>
      <c r="B21" s="20" t="n">
        <f aca="false">IF(A21="","",$C$6*(1+0.0039083*A21-0.0000005775*A21^2+IF(A21&lt;0,-0.000000000004183*(A21-100)*A21^3,0)))</f>
        <v>119.397125</v>
      </c>
      <c r="C21" s="21" t="n">
        <f aca="false">IF(A21="","",0.15+0.002*ABS(A21))</f>
        <v>0.25</v>
      </c>
      <c r="D21" s="21" t="n">
        <f aca="false">IF(A21="","",0.3+0.005*ABS(A21))</f>
        <v>0.55</v>
      </c>
      <c r="E21" s="20" t="n">
        <f aca="false">IF(A21="","",C21*$C$6*(0.0039083+2*-0.0000005775*A21))</f>
        <v>0.09626375</v>
      </c>
      <c r="F21" s="20" t="n">
        <f aca="false">IF(A21="","",D21*$C$6*(0.0039083+2*-0.0000005775*A21))</f>
        <v>0.21178025</v>
      </c>
      <c r="G21" s="22" t="n">
        <f aca="false">IF(B21="","",B21/$C$6)</f>
        <v>1.19397125</v>
      </c>
      <c r="H21" s="23"/>
    </row>
    <row r="22" customFormat="false" ht="15" hidden="false" customHeight="false" outlineLevel="0" collapsed="false">
      <c r="A22" s="19" t="n">
        <v>60</v>
      </c>
      <c r="B22" s="20" t="n">
        <f aca="false">IF(A22="","",$C$6*(1+0.0039083*A22-0.0000005775*A22^2+IF(A22&lt;0,-0.000000000004183*(A22-100)*A22^3,0)))</f>
        <v>123.2419</v>
      </c>
      <c r="C22" s="21" t="n">
        <f aca="false">IF(A22="","",0.15+0.002*ABS(A22))</f>
        <v>0.27</v>
      </c>
      <c r="D22" s="21" t="n">
        <f aca="false">IF(A22="","",0.3+0.005*ABS(A22))</f>
        <v>0.6</v>
      </c>
      <c r="E22" s="20" t="n">
        <f aca="false">IF(A22="","",C22*$C$6*(0.0039083+2*-0.0000005775*A22))</f>
        <v>0.103653</v>
      </c>
      <c r="F22" s="20" t="n">
        <f aca="false">IF(A22="","",D22*$C$6*(0.0039083+2*-0.0000005775*A22))</f>
        <v>0.23034</v>
      </c>
      <c r="G22" s="22" t="n">
        <f aca="false">IF(B22="","",B22/$C$6)</f>
        <v>1.232419</v>
      </c>
      <c r="H22" s="23"/>
    </row>
    <row r="23" customFormat="false" ht="15" hidden="false" customHeight="false" outlineLevel="0" collapsed="false">
      <c r="A23" s="19" t="n">
        <v>70</v>
      </c>
      <c r="B23" s="20" t="n">
        <f aca="false">IF(A23="","",$C$6*(1+0.0039083*A23-0.0000005775*A23^2+IF(A23&lt;0,-0.000000000004183*(A23-100)*A23^3,0)))</f>
        <v>127.075125</v>
      </c>
      <c r="C23" s="21" t="n">
        <f aca="false">IF(A23="","",0.15+0.002*ABS(A23))</f>
        <v>0.29</v>
      </c>
      <c r="D23" s="21" t="n">
        <f aca="false">IF(A23="","",0.3+0.005*ABS(A23))</f>
        <v>0.65</v>
      </c>
      <c r="E23" s="20" t="n">
        <f aca="false">IF(A23="","",C23*$C$6*(0.0039083+2*-0.0000005775*A23))</f>
        <v>0.11099605</v>
      </c>
      <c r="F23" s="20" t="n">
        <f aca="false">IF(A23="","",D23*$C$6*(0.0039083+2*-0.0000005775*A23))</f>
        <v>0.24878425</v>
      </c>
      <c r="G23" s="22" t="n">
        <f aca="false">IF(B23="","",B23/$C$6)</f>
        <v>1.27075125</v>
      </c>
      <c r="H23" s="23"/>
    </row>
    <row r="24" customFormat="false" ht="15" hidden="false" customHeight="false" outlineLevel="0" collapsed="false">
      <c r="A24" s="19" t="n">
        <v>80</v>
      </c>
      <c r="B24" s="20" t="n">
        <f aca="false">IF(A24="","",$C$6*(1+0.0039083*A24-0.0000005775*A24^2+IF(A24&lt;0,-0.000000000004183*(A24-100)*A24^3,0)))</f>
        <v>130.8968</v>
      </c>
      <c r="C24" s="21" t="n">
        <f aca="false">IF(A24="","",0.15+0.002*ABS(A24))</f>
        <v>0.31</v>
      </c>
      <c r="D24" s="21" t="n">
        <f aca="false">IF(A24="","",0.3+0.005*ABS(A24))</f>
        <v>0.7</v>
      </c>
      <c r="E24" s="20" t="n">
        <f aca="false">IF(A24="","",C24*$C$6*(0.0039083+2*-0.0000005775*A24))</f>
        <v>0.1182929</v>
      </c>
      <c r="F24" s="20" t="n">
        <f aca="false">IF(A24="","",D24*$C$6*(0.0039083+2*-0.0000005775*A24))</f>
        <v>0.267113</v>
      </c>
      <c r="G24" s="22" t="n">
        <f aca="false">IF(B24="","",B24/$C$6)</f>
        <v>1.308968</v>
      </c>
      <c r="H24" s="23"/>
    </row>
    <row r="25" customFormat="false" ht="15" hidden="false" customHeight="false" outlineLevel="0" collapsed="false">
      <c r="A25" s="19" t="n">
        <v>90</v>
      </c>
      <c r="B25" s="20" t="n">
        <f aca="false">IF(A25="","",$C$6*(1+0.0039083*A25-0.0000005775*A25^2+IF(A25&lt;0,-0.000000000004183*(A25-100)*A25^3,0)))</f>
        <v>134.706925</v>
      </c>
      <c r="C25" s="21" t="n">
        <f aca="false">IF(A25="","",0.15+0.002*ABS(A25))</f>
        <v>0.33</v>
      </c>
      <c r="D25" s="21" t="n">
        <f aca="false">IF(A25="","",0.3+0.005*ABS(A25))</f>
        <v>0.75</v>
      </c>
      <c r="E25" s="20" t="n">
        <f aca="false">IF(A25="","",C25*$C$6*(0.0039083+2*-0.0000005775*A25))</f>
        <v>0.12554355</v>
      </c>
      <c r="F25" s="20" t="n">
        <f aca="false">IF(A25="","",D25*$C$6*(0.0039083+2*-0.0000005775*A25))</f>
        <v>0.28532625</v>
      </c>
      <c r="G25" s="22" t="n">
        <f aca="false">IF(B25="","",B25/$C$6)</f>
        <v>1.34706925</v>
      </c>
      <c r="H25" s="23"/>
    </row>
    <row r="26" customFormat="false" ht="15" hidden="false" customHeight="false" outlineLevel="0" collapsed="false">
      <c r="A26" s="19" t="n">
        <v>100</v>
      </c>
      <c r="B26" s="20" t="n">
        <f aca="false">IF(A26="","",$C$6*(1+0.0039083*A26-0.0000005775*A26^2+IF(A26&lt;0,-0.000000000004183*(A26-100)*A26^3,0)))</f>
        <v>138.5055</v>
      </c>
      <c r="C26" s="21" t="n">
        <f aca="false">IF(A26="","",0.15+0.002*ABS(A26))</f>
        <v>0.35</v>
      </c>
      <c r="D26" s="21" t="n">
        <f aca="false">IF(A26="","",0.3+0.005*ABS(A26))</f>
        <v>0.8</v>
      </c>
      <c r="E26" s="20" t="n">
        <f aca="false">IF(A26="","",C26*$C$6*(0.0039083+2*-0.0000005775*A26))</f>
        <v>0.132748</v>
      </c>
      <c r="F26" s="20" t="n">
        <f aca="false">IF(A26="","",D26*$C$6*(0.0039083+2*-0.0000005775*A26))</f>
        <v>0.303424</v>
      </c>
      <c r="G26" s="22" t="n">
        <f aca="false">IF(B26="","",B26/$C$6)</f>
        <v>1.385055</v>
      </c>
      <c r="H26" s="23"/>
    </row>
    <row r="27" customFormat="false" ht="15" hidden="false" customHeight="false" outlineLevel="0" collapsed="false">
      <c r="A27" s="19" t="n">
        <v>110</v>
      </c>
      <c r="B27" s="20" t="n">
        <f aca="false">IF(A27="","",$C$6*(1+0.0039083*A27-0.0000005775*A27^2+IF(A27&lt;0,-0.000000000004183*(A27-100)*A27^3,0)))</f>
        <v>142.292525</v>
      </c>
      <c r="C27" s="21" t="n">
        <f aca="false">IF(A27="","",0.15+0.002*ABS(A27))</f>
        <v>0.37</v>
      </c>
      <c r="D27" s="21" t="n">
        <f aca="false">IF(A27="","",0.3+0.005*ABS(A27))</f>
        <v>0.85</v>
      </c>
      <c r="E27" s="20" t="n">
        <f aca="false">IF(A27="","",C27*$C$6*(0.0039083+2*-0.0000005775*A27))</f>
        <v>0.13990625</v>
      </c>
      <c r="F27" s="20" t="n">
        <f aca="false">IF(A27="","",D27*$C$6*(0.0039083+2*-0.0000005775*A27))</f>
        <v>0.32140625</v>
      </c>
      <c r="G27" s="22" t="n">
        <f aca="false">IF(B27="","",B27/$C$6)</f>
        <v>1.42292525</v>
      </c>
      <c r="H27" s="23"/>
    </row>
    <row r="28" customFormat="false" ht="15" hidden="false" customHeight="false" outlineLevel="0" collapsed="false">
      <c r="A28" s="19" t="n">
        <v>120</v>
      </c>
      <c r="B28" s="20" t="n">
        <f aca="false">IF(A28="","",$C$6*(1+0.0039083*A28-0.0000005775*A28^2+IF(A28&lt;0,-0.000000000004183*(A28-100)*A28^3,0)))</f>
        <v>146.068</v>
      </c>
      <c r="C28" s="21" t="n">
        <f aca="false">IF(A28="","",0.15+0.002*ABS(A28))</f>
        <v>0.39</v>
      </c>
      <c r="D28" s="21" t="n">
        <f aca="false">IF(A28="","",0.3+0.005*ABS(A28))</f>
        <v>0.9</v>
      </c>
      <c r="E28" s="20" t="n">
        <f aca="false">IF(A28="","",C28*$C$6*(0.0039083+2*-0.0000005775*A28))</f>
        <v>0.1470183</v>
      </c>
      <c r="F28" s="20" t="n">
        <f aca="false">IF(A28="","",D28*$C$6*(0.0039083+2*-0.0000005775*A28))</f>
        <v>0.339273</v>
      </c>
      <c r="G28" s="22" t="n">
        <f aca="false">IF(B28="","",B28/$C$6)</f>
        <v>1.46068</v>
      </c>
      <c r="H28" s="23"/>
    </row>
    <row r="29" customFormat="false" ht="15" hidden="false" customHeight="false" outlineLevel="0" collapsed="false">
      <c r="A29" s="19" t="n">
        <v>130</v>
      </c>
      <c r="B29" s="20" t="n">
        <f aca="false">IF(A29="","",$C$6*(1+0.0039083*A29-0.0000005775*A29^2+IF(A29&lt;0,-0.000000000004183*(A29-100)*A29^3,0)))</f>
        <v>149.831925</v>
      </c>
      <c r="C29" s="21" t="n">
        <f aca="false">IF(A29="","",0.15+0.002*ABS(A29))</f>
        <v>0.41</v>
      </c>
      <c r="D29" s="21" t="n">
        <f aca="false">IF(A29="","",0.3+0.005*ABS(A29))</f>
        <v>0.95</v>
      </c>
      <c r="E29" s="20" t="n">
        <f aca="false">IF(A29="","",C29*$C$6*(0.0039083+2*-0.0000005775*A29))</f>
        <v>0.15408415</v>
      </c>
      <c r="F29" s="20" t="n">
        <f aca="false">IF(A29="","",D29*$C$6*(0.0039083+2*-0.0000005775*A29))</f>
        <v>0.35702425</v>
      </c>
      <c r="G29" s="22" t="n">
        <f aca="false">IF(B29="","",B29/$C$6)</f>
        <v>1.49831925</v>
      </c>
      <c r="H29" s="23"/>
    </row>
    <row r="30" customFormat="false" ht="15" hidden="false" customHeight="false" outlineLevel="0" collapsed="false">
      <c r="A30" s="19" t="n">
        <v>140</v>
      </c>
      <c r="B30" s="20" t="n">
        <f aca="false">IF(A30="","",$C$6*(1+0.0039083*A30-0.0000005775*A30^2+IF(A30&lt;0,-0.000000000004183*(A30-100)*A30^3,0)))</f>
        <v>153.5843</v>
      </c>
      <c r="C30" s="21" t="n">
        <f aca="false">IF(A30="","",0.15+0.002*ABS(A30))</f>
        <v>0.43</v>
      </c>
      <c r="D30" s="21" t="n">
        <f aca="false">IF(A30="","",0.3+0.005*ABS(A30))</f>
        <v>1</v>
      </c>
      <c r="E30" s="20" t="n">
        <f aca="false">IF(A30="","",C30*$C$6*(0.0039083+2*-0.0000005775*A30))</f>
        <v>0.1611038</v>
      </c>
      <c r="F30" s="20" t="n">
        <f aca="false">IF(A30="","",D30*$C$6*(0.0039083+2*-0.0000005775*A30))</f>
        <v>0.37466</v>
      </c>
      <c r="G30" s="22" t="n">
        <f aca="false">IF(B30="","",B30/$C$6)</f>
        <v>1.535843</v>
      </c>
      <c r="H30" s="23"/>
    </row>
    <row r="31" customFormat="false" ht="15" hidden="false" customHeight="false" outlineLevel="0" collapsed="false">
      <c r="A31" s="19" t="n">
        <v>150</v>
      </c>
      <c r="B31" s="20" t="n">
        <f aca="false">IF(A31="","",$C$6*(1+0.0039083*A31-0.0000005775*A31^2+IF(A31&lt;0,-0.000000000004183*(A31-100)*A31^3,0)))</f>
        <v>157.325125</v>
      </c>
      <c r="C31" s="21" t="n">
        <f aca="false">IF(A31="","",0.15+0.002*ABS(A31))</f>
        <v>0.45</v>
      </c>
      <c r="D31" s="21" t="n">
        <f aca="false">IF(A31="","",0.3+0.005*ABS(A31))</f>
        <v>1.05</v>
      </c>
      <c r="E31" s="20" t="n">
        <f aca="false">IF(A31="","",C31*$C$6*(0.0039083+2*-0.0000005775*A31))</f>
        <v>0.16807725</v>
      </c>
      <c r="F31" s="20" t="n">
        <f aca="false">IF(A31="","",D31*$C$6*(0.0039083+2*-0.0000005775*A31))</f>
        <v>0.39218025</v>
      </c>
      <c r="G31" s="22" t="n">
        <f aca="false">IF(B31="","",B31/$C$6)</f>
        <v>1.57325125</v>
      </c>
      <c r="H31" s="23"/>
    </row>
    <row r="32" customFormat="false" ht="15" hidden="false" customHeight="false" outlineLevel="0" collapsed="false">
      <c r="A32" s="19" t="n">
        <v>160</v>
      </c>
      <c r="B32" s="20" t="n">
        <f aca="false">IF(A32="","",$C$6*(1+0.0039083*A32-0.0000005775*A32^2+IF(A32&lt;0,-0.000000000004183*(A32-100)*A32^3,0)))</f>
        <v>161.0544</v>
      </c>
      <c r="C32" s="21" t="n">
        <f aca="false">IF(A32="","",0.15+0.002*ABS(A32))</f>
        <v>0.47</v>
      </c>
      <c r="D32" s="21" t="n">
        <f aca="false">IF(A32="","",0.3+0.005*ABS(A32))</f>
        <v>1.1</v>
      </c>
      <c r="E32" s="20" t="n">
        <f aca="false">IF(A32="","",C32*$C$6*(0.0039083+2*-0.0000005775*A32))</f>
        <v>0.1750045</v>
      </c>
      <c r="F32" s="20" t="n">
        <f aca="false">IF(A32="","",D32*$C$6*(0.0039083+2*-0.0000005775*A32))</f>
        <v>0.409585</v>
      </c>
      <c r="G32" s="22" t="n">
        <f aca="false">IF(B32="","",B32/$C$6)</f>
        <v>1.610544</v>
      </c>
      <c r="H32" s="23"/>
    </row>
    <row r="33" customFormat="false" ht="15" hidden="false" customHeight="false" outlineLevel="0" collapsed="false">
      <c r="A33" s="19" t="n">
        <v>170</v>
      </c>
      <c r="B33" s="20" t="n">
        <f aca="false">IF(A33="","",$C$6*(1+0.0039083*A33-0.0000005775*A33^2+IF(A33&lt;0,-0.000000000004183*(A33-100)*A33^3,0)))</f>
        <v>164.772125</v>
      </c>
      <c r="C33" s="21" t="n">
        <f aca="false">IF(A33="","",0.15+0.002*ABS(A33))</f>
        <v>0.49</v>
      </c>
      <c r="D33" s="21" t="n">
        <f aca="false">IF(A33="","",0.3+0.005*ABS(A33))</f>
        <v>1.15</v>
      </c>
      <c r="E33" s="20" t="n">
        <f aca="false">IF(A33="","",C33*$C$6*(0.0039083+2*-0.0000005775*A33))</f>
        <v>0.18188555</v>
      </c>
      <c r="F33" s="20" t="n">
        <f aca="false">IF(A33="","",D33*$C$6*(0.0039083+2*-0.0000005775*A33))</f>
        <v>0.42687425</v>
      </c>
      <c r="G33" s="22" t="n">
        <f aca="false">IF(B33="","",B33/$C$6)</f>
        <v>1.64772125</v>
      </c>
      <c r="H33" s="23"/>
    </row>
    <row r="34" customFormat="false" ht="15" hidden="false" customHeight="false" outlineLevel="0" collapsed="false">
      <c r="A34" s="19" t="n">
        <v>180</v>
      </c>
      <c r="B34" s="20" t="n">
        <f aca="false">IF(A34="","",$C$6*(1+0.0039083*A34-0.0000005775*A34^2+IF(A34&lt;0,-0.000000000004183*(A34-100)*A34^3,0)))</f>
        <v>168.4783</v>
      </c>
      <c r="C34" s="21" t="n">
        <f aca="false">IF(A34="","",0.15+0.002*ABS(A34))</f>
        <v>0.51</v>
      </c>
      <c r="D34" s="21" t="n">
        <f aca="false">IF(A34="","",0.3+0.005*ABS(A34))</f>
        <v>1.2</v>
      </c>
      <c r="E34" s="20" t="n">
        <f aca="false">IF(A34="","",C34*$C$6*(0.0039083+2*-0.0000005775*A34))</f>
        <v>0.1887204</v>
      </c>
      <c r="F34" s="20" t="n">
        <f aca="false">IF(A34="","",D34*$C$6*(0.0039083+2*-0.0000005775*A34))</f>
        <v>0.444048</v>
      </c>
      <c r="G34" s="22" t="n">
        <f aca="false">IF(B34="","",B34/$C$6)</f>
        <v>1.684783</v>
      </c>
      <c r="H34" s="23"/>
    </row>
    <row r="35" customFormat="false" ht="15" hidden="false" customHeight="false" outlineLevel="0" collapsed="false">
      <c r="A35" s="19" t="n">
        <v>190</v>
      </c>
      <c r="B35" s="20" t="n">
        <f aca="false">IF(A35="","",$C$6*(1+0.0039083*A35-0.0000005775*A35^2+IF(A35&lt;0,-0.000000000004183*(A35-100)*A35^3,0)))</f>
        <v>172.172925</v>
      </c>
      <c r="C35" s="21" t="n">
        <f aca="false">IF(A35="","",0.15+0.002*ABS(A35))</f>
        <v>0.53</v>
      </c>
      <c r="D35" s="21" t="n">
        <f aca="false">IF(A35="","",0.3+0.005*ABS(A35))</f>
        <v>1.25</v>
      </c>
      <c r="E35" s="20" t="n">
        <f aca="false">IF(A35="","",C35*$C$6*(0.0039083+2*-0.0000005775*A35))</f>
        <v>0.19550905</v>
      </c>
      <c r="F35" s="20" t="n">
        <f aca="false">IF(A35="","",D35*$C$6*(0.0039083+2*-0.0000005775*A35))</f>
        <v>0.46110625</v>
      </c>
      <c r="G35" s="22" t="n">
        <f aca="false">IF(B35="","",B35/$C$6)</f>
        <v>1.72172925</v>
      </c>
      <c r="H35" s="23"/>
    </row>
    <row r="36" customFormat="false" ht="15" hidden="false" customHeight="false" outlineLevel="0" collapsed="false">
      <c r="A36" s="19" t="n">
        <v>200</v>
      </c>
      <c r="B36" s="20" t="n">
        <f aca="false">IF(A36="","",$C$6*(1+0.0039083*A36-0.0000005775*A36^2+IF(A36&lt;0,-0.000000000004183*(A36-100)*A36^3,0)))</f>
        <v>175.856</v>
      </c>
      <c r="C36" s="21" t="n">
        <f aca="false">IF(A36="","",0.15+0.002*ABS(A36))</f>
        <v>0.55</v>
      </c>
      <c r="D36" s="21" t="n">
        <f aca="false">IF(A36="","",0.3+0.005*ABS(A36))</f>
        <v>1.3</v>
      </c>
      <c r="E36" s="20" t="n">
        <f aca="false">IF(A36="","",C36*$C$6*(0.0039083+2*-0.0000005775*A36))</f>
        <v>0.2022515</v>
      </c>
      <c r="F36" s="20" t="n">
        <f aca="false">IF(A36="","",D36*$C$6*(0.0039083+2*-0.0000005775*A36))</f>
        <v>0.478049</v>
      </c>
      <c r="G36" s="22" t="n">
        <f aca="false">IF(B36="","",B36/$C$6)</f>
        <v>1.75856</v>
      </c>
      <c r="H36" s="23"/>
    </row>
    <row r="37" customFormat="false" ht="15" hidden="false" customHeight="false" outlineLevel="0" collapsed="false">
      <c r="A37" s="19" t="n">
        <v>210</v>
      </c>
      <c r="B37" s="20" t="n">
        <f aca="false">IF(A37="","",$C$6*(1+0.0039083*A37-0.0000005775*A37^2+IF(A37&lt;0,-0.000000000004183*(A37-100)*A37^3,0)))</f>
        <v>179.527525</v>
      </c>
      <c r="C37" s="21" t="n">
        <f aca="false">IF(A37="","",0.15+0.002*ABS(A37))</f>
        <v>0.57</v>
      </c>
      <c r="D37" s="21" t="n">
        <f aca="false">IF(A37="","",0.3+0.005*ABS(A37))</f>
        <v>1.35</v>
      </c>
      <c r="E37" s="20" t="n">
        <f aca="false">IF(A37="","",C37*$C$6*(0.0039083+2*-0.0000005775*A37))</f>
        <v>0.20894775</v>
      </c>
      <c r="F37" s="20" t="n">
        <f aca="false">IF(A37="","",D37*$C$6*(0.0039083+2*-0.0000005775*A37))</f>
        <v>0.49487625</v>
      </c>
      <c r="G37" s="22" t="n">
        <f aca="false">IF(B37="","",B37/$C$6)</f>
        <v>1.79527525</v>
      </c>
      <c r="H37" s="23"/>
    </row>
    <row r="38" customFormat="false" ht="15" hidden="false" customHeight="false" outlineLevel="0" collapsed="false">
      <c r="A38" s="19" t="n">
        <v>220</v>
      </c>
      <c r="B38" s="20" t="n">
        <f aca="false">IF(A38="","",$C$6*(1+0.0039083*A38-0.0000005775*A38^2+IF(A38&lt;0,-0.000000000004183*(A38-100)*A38^3,0)))</f>
        <v>183.1875</v>
      </c>
      <c r="C38" s="21" t="n">
        <f aca="false">IF(A38="","",0.15+0.002*ABS(A38))</f>
        <v>0.59</v>
      </c>
      <c r="D38" s="21" t="n">
        <f aca="false">IF(A38="","",0.3+0.005*ABS(A38))</f>
        <v>1.4</v>
      </c>
      <c r="E38" s="20" t="n">
        <f aca="false">IF(A38="","",C38*$C$6*(0.0039083+2*-0.0000005775*A38))</f>
        <v>0.2155978</v>
      </c>
      <c r="F38" s="20" t="n">
        <f aca="false">IF(A38="","",D38*$C$6*(0.0039083+2*-0.0000005775*A38))</f>
        <v>0.511588</v>
      </c>
      <c r="G38" s="22" t="n">
        <f aca="false">IF(B38="","",B38/$C$6)</f>
        <v>1.831875</v>
      </c>
      <c r="H38" s="23"/>
    </row>
    <row r="39" customFormat="false" ht="15" hidden="false" customHeight="false" outlineLevel="0" collapsed="false">
      <c r="A39" s="19" t="n">
        <v>230</v>
      </c>
      <c r="B39" s="20" t="n">
        <f aca="false">IF(A39="","",$C$6*(1+0.0039083*A39-0.0000005775*A39^2+IF(A39&lt;0,-0.000000000004183*(A39-100)*A39^3,0)))</f>
        <v>186.835925</v>
      </c>
      <c r="C39" s="21" t="n">
        <f aca="false">IF(A39="","",0.15+0.002*ABS(A39))</f>
        <v>0.61</v>
      </c>
      <c r="D39" s="21" t="n">
        <f aca="false">IF(A39="","",0.3+0.005*ABS(A39))</f>
        <v>1.45</v>
      </c>
      <c r="E39" s="20" t="n">
        <f aca="false">IF(A39="","",C39*$C$6*(0.0039083+2*-0.0000005775*A39))</f>
        <v>0.22220165</v>
      </c>
      <c r="F39" s="20" t="n">
        <f aca="false">IF(A39="","",D39*$C$6*(0.0039083+2*-0.0000005775*A39))</f>
        <v>0.52818425</v>
      </c>
      <c r="G39" s="22" t="n">
        <f aca="false">IF(B39="","",B39/$C$6)</f>
        <v>1.86835925</v>
      </c>
      <c r="H39" s="23"/>
    </row>
    <row r="40" customFormat="false" ht="15" hidden="false" customHeight="false" outlineLevel="0" collapsed="false">
      <c r="A40" s="19" t="n">
        <v>240</v>
      </c>
      <c r="B40" s="20" t="n">
        <f aca="false">IF(A40="","",$C$6*(1+0.0039083*A40-0.0000005775*A40^2+IF(A40&lt;0,-0.000000000004183*(A40-100)*A40^3,0)))</f>
        <v>190.4728</v>
      </c>
      <c r="C40" s="21" t="n">
        <f aca="false">IF(A40="","",0.15+0.002*ABS(A40))</f>
        <v>0.63</v>
      </c>
      <c r="D40" s="21" t="n">
        <f aca="false">IF(A40="","",0.3+0.005*ABS(A40))</f>
        <v>1.5</v>
      </c>
      <c r="E40" s="20" t="n">
        <f aca="false">IF(A40="","",C40*$C$6*(0.0039083+2*-0.0000005775*A40))</f>
        <v>0.2287593</v>
      </c>
      <c r="F40" s="20" t="n">
        <f aca="false">IF(A40="","",D40*$C$6*(0.0039083+2*-0.0000005775*A40))</f>
        <v>0.544665</v>
      </c>
      <c r="G40" s="22" t="n">
        <f aca="false">IF(B40="","",B40/$C$6)</f>
        <v>1.904728</v>
      </c>
      <c r="H40" s="23"/>
    </row>
    <row r="41" customFormat="false" ht="15" hidden="false" customHeight="false" outlineLevel="0" collapsed="false">
      <c r="A41" s="19" t="n">
        <v>250</v>
      </c>
      <c r="B41" s="20" t="n">
        <f aca="false">IF(A41="","",$C$6*(1+0.0039083*A41-0.0000005775*A41^2+IF(A41&lt;0,-0.000000000004183*(A41-100)*A41^3,0)))</f>
        <v>194.098125</v>
      </c>
      <c r="C41" s="21" t="n">
        <f aca="false">IF(A41="","",0.15+0.002*ABS(A41))</f>
        <v>0.65</v>
      </c>
      <c r="D41" s="21" t="n">
        <f aca="false">IF(A41="","",0.3+0.005*ABS(A41))</f>
        <v>1.55</v>
      </c>
      <c r="E41" s="20" t="n">
        <f aca="false">IF(A41="","",C41*$C$6*(0.0039083+2*-0.0000005775*A41))</f>
        <v>0.23527075</v>
      </c>
      <c r="F41" s="20" t="n">
        <f aca="false">IF(A41="","",D41*$C$6*(0.0039083+2*-0.0000005775*A41))</f>
        <v>0.56103025</v>
      </c>
      <c r="G41" s="22" t="n">
        <f aca="false">IF(B41="","",B41/$C$6)</f>
        <v>1.94098125</v>
      </c>
      <c r="H41" s="23"/>
    </row>
    <row r="42" customFormat="false" ht="15" hidden="false" customHeight="false" outlineLevel="0" collapsed="false">
      <c r="A42" s="19" t="n">
        <v>260</v>
      </c>
      <c r="B42" s="20" t="n">
        <f aca="false">IF(A42="","",$C$6*(1+0.0039083*A42-0.0000005775*A42^2+IF(A42&lt;0,-0.000000000004183*(A42-100)*A42^3,0)))</f>
        <v>197.7119</v>
      </c>
      <c r="C42" s="21" t="n">
        <f aca="false">IF(A42="","",0.15+0.002*ABS(A42))</f>
        <v>0.67</v>
      </c>
      <c r="D42" s="21" t="n">
        <f aca="false">IF(A42="","",0.3+0.005*ABS(A42))</f>
        <v>1.6</v>
      </c>
      <c r="E42" s="20" t="n">
        <f aca="false">IF(A42="","",C42*$C$6*(0.0039083+2*-0.0000005775*A42))</f>
        <v>0.241736</v>
      </c>
      <c r="F42" s="20" t="n">
        <f aca="false">IF(A42="","",D42*$C$6*(0.0039083+2*-0.0000005775*A42))</f>
        <v>0.57728</v>
      </c>
      <c r="G42" s="22" t="n">
        <f aca="false">IF(B42="","",B42/$C$6)</f>
        <v>1.977119</v>
      </c>
      <c r="H42" s="23"/>
    </row>
    <row r="43" customFormat="false" ht="15" hidden="false" customHeight="false" outlineLevel="0" collapsed="false">
      <c r="A43" s="19" t="n">
        <v>270</v>
      </c>
      <c r="B43" s="20" t="n">
        <f aca="false">IF(A43="","",$C$6*(1+0.0039083*A43-0.0000005775*A43^2+IF(A43&lt;0,-0.000000000004183*(A43-100)*A43^3,0)))</f>
        <v>201.314125</v>
      </c>
      <c r="C43" s="21" t="n">
        <f aca="false">IF(A43="","",0.15+0.002*ABS(A43))</f>
        <v>0.69</v>
      </c>
      <c r="D43" s="21" t="n">
        <f aca="false">IF(A43="","",0.3+0.005*ABS(A43))</f>
        <v>1.65</v>
      </c>
      <c r="E43" s="20" t="n">
        <f aca="false">IF(A43="","",C43*$C$6*(0.0039083+2*-0.0000005775*A43))</f>
        <v>0.24815505</v>
      </c>
      <c r="F43" s="20" t="n">
        <f aca="false">IF(A43="","",D43*$C$6*(0.0039083+2*-0.0000005775*A43))</f>
        <v>0.59341425</v>
      </c>
      <c r="G43" s="22" t="n">
        <f aca="false">IF(B43="","",B43/$C$6)</f>
        <v>2.01314125</v>
      </c>
      <c r="H43" s="23"/>
    </row>
    <row r="44" customFormat="false" ht="15" hidden="false" customHeight="false" outlineLevel="0" collapsed="false">
      <c r="A44" s="19" t="n">
        <v>280</v>
      </c>
      <c r="B44" s="20" t="n">
        <f aca="false">IF(A44="","",$C$6*(1+0.0039083*A44-0.0000005775*A44^2+IF(A44&lt;0,-0.000000000004183*(A44-100)*A44^3,0)))</f>
        <v>204.9048</v>
      </c>
      <c r="C44" s="21" t="n">
        <f aca="false">IF(A44="","",0.15+0.002*ABS(A44))</f>
        <v>0.71</v>
      </c>
      <c r="D44" s="21" t="n">
        <f aca="false">IF(A44="","",0.3+0.005*ABS(A44))</f>
        <v>1.7</v>
      </c>
      <c r="E44" s="20" t="n">
        <f aca="false">IF(A44="","",C44*$C$6*(0.0039083+2*-0.0000005775*A44))</f>
        <v>0.2545279</v>
      </c>
      <c r="F44" s="20" t="n">
        <f aca="false">IF(A44="","",D44*$C$6*(0.0039083+2*-0.0000005775*A44))</f>
        <v>0.609433</v>
      </c>
      <c r="G44" s="22" t="n">
        <f aca="false">IF(B44="","",B44/$C$6)</f>
        <v>2.049048</v>
      </c>
      <c r="H44" s="23"/>
    </row>
    <row r="45" customFormat="false" ht="15" hidden="false" customHeight="false" outlineLevel="0" collapsed="false">
      <c r="A45" s="19" t="n">
        <v>290</v>
      </c>
      <c r="B45" s="20" t="n">
        <f aca="false">IF(A45="","",$C$6*(1+0.0039083*A45-0.0000005775*A45^2+IF(A45&lt;0,-0.000000000004183*(A45-100)*A45^3,0)))</f>
        <v>208.483925</v>
      </c>
      <c r="C45" s="21" t="n">
        <f aca="false">IF(A45="","",0.15+0.002*ABS(A45))</f>
        <v>0.73</v>
      </c>
      <c r="D45" s="21" t="n">
        <f aca="false">IF(A45="","",0.3+0.005*ABS(A45))</f>
        <v>1.75</v>
      </c>
      <c r="E45" s="20" t="n">
        <f aca="false">IF(A45="","",C45*$C$6*(0.0039083+2*-0.0000005775*A45))</f>
        <v>0.26085455</v>
      </c>
      <c r="F45" s="20" t="n">
        <f aca="false">IF(A45="","",D45*$C$6*(0.0039083+2*-0.0000005775*A45))</f>
        <v>0.62533625</v>
      </c>
      <c r="G45" s="22" t="n">
        <f aca="false">IF(B45="","",B45/$C$6)</f>
        <v>2.08483925</v>
      </c>
      <c r="H45" s="23"/>
    </row>
    <row r="46" customFormat="false" ht="15" hidden="false" customHeight="false" outlineLevel="0" collapsed="false">
      <c r="A46" s="19" t="n">
        <v>300</v>
      </c>
      <c r="B46" s="20" t="n">
        <f aca="false">IF(A46="","",$C$6*(1+0.0039083*A46-0.0000005775*A46^2+IF(A46&lt;0,-0.000000000004183*(A46-100)*A46^3,0)))</f>
        <v>212.0515</v>
      </c>
      <c r="C46" s="21" t="n">
        <f aca="false">IF(A46="","",0.15+0.002*ABS(A46))</f>
        <v>0.75</v>
      </c>
      <c r="D46" s="21" t="n">
        <f aca="false">IF(A46="","",0.3+0.005*ABS(A46))</f>
        <v>1.8</v>
      </c>
      <c r="E46" s="20" t="n">
        <f aca="false">IF(A46="","",C46*$C$6*(0.0039083+2*-0.0000005775*A46))</f>
        <v>0.267135</v>
      </c>
      <c r="F46" s="20" t="n">
        <f aca="false">IF(A46="","",D46*$C$6*(0.0039083+2*-0.0000005775*A46))</f>
        <v>0.641124</v>
      </c>
      <c r="G46" s="22" t="n">
        <f aca="false">IF(B46="","",B46/$C$6)</f>
        <v>2.120515</v>
      </c>
      <c r="H46" s="23"/>
    </row>
    <row r="47" customFormat="false" ht="15" hidden="false" customHeight="false" outlineLevel="0" collapsed="false">
      <c r="A47" s="19" t="n">
        <v>310</v>
      </c>
      <c r="B47" s="20" t="n">
        <f aca="false">IF(A47="","",$C$6*(1+0.0039083*A47-0.0000005775*A47^2+IF(A47&lt;0,-0.000000000004183*(A47-100)*A47^3,0)))</f>
        <v>215.607525</v>
      </c>
      <c r="C47" s="21" t="n">
        <f aca="false">IF(A47="","",0.15+0.002*ABS(A47))</f>
        <v>0.77</v>
      </c>
      <c r="D47" s="21" t="n">
        <f aca="false">IF(A47="","",0.3+0.005*ABS(A47))</f>
        <v>1.85</v>
      </c>
      <c r="E47" s="20" t="n">
        <f aca="false">IF(A47="","",C47*$C$6*(0.0039083+2*-0.0000005775*A47))</f>
        <v>0.27336925</v>
      </c>
      <c r="F47" s="20" t="n">
        <f aca="false">IF(A47="","",D47*$C$6*(0.0039083+2*-0.0000005775*A47))</f>
        <v>0.65679625</v>
      </c>
      <c r="G47" s="22" t="n">
        <f aca="false">IF(B47="","",B47/$C$6)</f>
        <v>2.15607525</v>
      </c>
      <c r="H47" s="23"/>
    </row>
    <row r="48" customFormat="false" ht="15" hidden="false" customHeight="false" outlineLevel="0" collapsed="false">
      <c r="A48" s="19" t="n">
        <v>320</v>
      </c>
      <c r="B48" s="20" t="n">
        <f aca="false">IF(A48="","",$C$6*(1+0.0039083*A48-0.0000005775*A48^2+IF(A48&lt;0,-0.000000000004183*(A48-100)*A48^3,0)))</f>
        <v>219.152</v>
      </c>
      <c r="C48" s="21" t="n">
        <f aca="false">IF(A48="","",0.15+0.002*ABS(A48))</f>
        <v>0.79</v>
      </c>
      <c r="D48" s="21" t="n">
        <f aca="false">IF(A48="","",0.3+0.005*ABS(A48))</f>
        <v>1.9</v>
      </c>
      <c r="E48" s="20" t="n">
        <f aca="false">IF(A48="","",C48*$C$6*(0.0039083+2*-0.0000005775*A48))</f>
        <v>0.2795573</v>
      </c>
      <c r="F48" s="20" t="n">
        <f aca="false">IF(A48="","",D48*$C$6*(0.0039083+2*-0.0000005775*A48))</f>
        <v>0.672353</v>
      </c>
      <c r="G48" s="22" t="n">
        <f aca="false">IF(B48="","",B48/$C$6)</f>
        <v>2.19152</v>
      </c>
      <c r="H48" s="23"/>
    </row>
    <row r="49" customFormat="false" ht="15" hidden="false" customHeight="false" outlineLevel="0" collapsed="false">
      <c r="A49" s="19" t="n">
        <v>330</v>
      </c>
      <c r="B49" s="20" t="n">
        <f aca="false">IF(A49="","",$C$6*(1+0.0039083*A49-0.0000005775*A49^2+IF(A49&lt;0,-0.000000000004183*(A49-100)*A49^3,0)))</f>
        <v>222.684925</v>
      </c>
      <c r="C49" s="21" t="n">
        <f aca="false">IF(A49="","",0.15+0.002*ABS(A49))</f>
        <v>0.81</v>
      </c>
      <c r="D49" s="21" t="n">
        <f aca="false">IF(A49="","",0.3+0.005*ABS(A49))</f>
        <v>1.95</v>
      </c>
      <c r="E49" s="20" t="n">
        <f aca="false">IF(A49="","",C49*$C$6*(0.0039083+2*-0.0000005775*A49))</f>
        <v>0.28569915</v>
      </c>
      <c r="F49" s="20" t="n">
        <f aca="false">IF(A49="","",D49*$C$6*(0.0039083+2*-0.0000005775*A49))</f>
        <v>0.68779425</v>
      </c>
      <c r="G49" s="22" t="n">
        <f aca="false">IF(B49="","",B49/$C$6)</f>
        <v>2.22684925</v>
      </c>
      <c r="H49" s="23"/>
    </row>
    <row r="50" customFormat="false" ht="15" hidden="false" customHeight="false" outlineLevel="0" collapsed="false">
      <c r="A50" s="19" t="n">
        <v>340</v>
      </c>
      <c r="B50" s="20" t="n">
        <f aca="false">IF(A50="","",$C$6*(1+0.0039083*A50-0.0000005775*A50^2+IF(A50&lt;0,-0.000000000004183*(A50-100)*A50^3,0)))</f>
        <v>226.2063</v>
      </c>
      <c r="C50" s="21" t="n">
        <f aca="false">IF(A50="","",0.15+0.002*ABS(A50))</f>
        <v>0.83</v>
      </c>
      <c r="D50" s="21" t="n">
        <f aca="false">IF(A50="","",0.3+0.005*ABS(A50))</f>
        <v>2</v>
      </c>
      <c r="E50" s="20" t="n">
        <f aca="false">IF(A50="","",C50*$C$6*(0.0039083+2*-0.0000005775*A50))</f>
        <v>0.2917948</v>
      </c>
      <c r="F50" s="20" t="n">
        <f aca="false">IF(A50="","",D50*$C$6*(0.0039083+2*-0.0000005775*A50))</f>
        <v>0.70312</v>
      </c>
      <c r="G50" s="22" t="n">
        <f aca="false">IF(B50="","",B50/$C$6)</f>
        <v>2.262063</v>
      </c>
      <c r="H50" s="23"/>
    </row>
    <row r="51" customFormat="false" ht="15" hidden="false" customHeight="false" outlineLevel="0" collapsed="false">
      <c r="A51" s="19" t="n">
        <v>350</v>
      </c>
      <c r="B51" s="20" t="n">
        <f aca="false">IF(A51="","",$C$6*(1+0.0039083*A51-0.0000005775*A51^2+IF(A51&lt;0,-0.000000000004183*(A51-100)*A51^3,0)))</f>
        <v>229.716125</v>
      </c>
      <c r="C51" s="21" t="n">
        <f aca="false">IF(A51="","",0.15+0.002*ABS(A51))</f>
        <v>0.85</v>
      </c>
      <c r="D51" s="21" t="n">
        <f aca="false">IF(A51="","",0.3+0.005*ABS(A51))</f>
        <v>2.05</v>
      </c>
      <c r="E51" s="20" t="n">
        <f aca="false">IF(A51="","",C51*$C$6*(0.0039083+2*-0.0000005775*A51))</f>
        <v>0.29784425</v>
      </c>
      <c r="F51" s="20" t="n">
        <f aca="false">IF(A51="","",D51*$C$6*(0.0039083+2*-0.0000005775*A51))</f>
        <v>0.71833025</v>
      </c>
      <c r="G51" s="22" t="n">
        <f aca="false">IF(B51="","",B51/$C$6)</f>
        <v>2.29716125</v>
      </c>
      <c r="H51" s="23"/>
    </row>
    <row r="52" customFormat="false" ht="15" hidden="false" customHeight="false" outlineLevel="0" collapsed="false">
      <c r="A52" s="19" t="n">
        <v>360</v>
      </c>
      <c r="B52" s="20" t="n">
        <f aca="false">IF(A52="","",$C$6*(1+0.0039083*A52-0.0000005775*A52^2+IF(A52&lt;0,-0.000000000004183*(A52-100)*A52^3,0)))</f>
        <v>233.2144</v>
      </c>
      <c r="C52" s="21" t="n">
        <f aca="false">IF(A52="","",0.15+0.002*ABS(A52))</f>
        <v>0.87</v>
      </c>
      <c r="D52" s="21" t="n">
        <f aca="false">IF(A52="","",0.3+0.005*ABS(A52))</f>
        <v>2.1</v>
      </c>
      <c r="E52" s="20" t="n">
        <f aca="false">IF(A52="","",C52*$C$6*(0.0039083+2*-0.0000005775*A52))</f>
        <v>0.3038475</v>
      </c>
      <c r="F52" s="20" t="n">
        <f aca="false">IF(A52="","",D52*$C$6*(0.0039083+2*-0.0000005775*A52))</f>
        <v>0.733425</v>
      </c>
      <c r="G52" s="22" t="n">
        <f aca="false">IF(B52="","",B52/$C$6)</f>
        <v>2.332144</v>
      </c>
      <c r="H52" s="23"/>
    </row>
    <row r="53" customFormat="false" ht="15" hidden="false" customHeight="false" outlineLevel="0" collapsed="false">
      <c r="A53" s="19" t="n">
        <v>370</v>
      </c>
      <c r="B53" s="20" t="n">
        <f aca="false">IF(A53="","",$C$6*(1+0.0039083*A53-0.0000005775*A53^2+IF(A53&lt;0,-0.000000000004183*(A53-100)*A53^3,0)))</f>
        <v>236.701125</v>
      </c>
      <c r="C53" s="21" t="n">
        <f aca="false">IF(A53="","",0.15+0.002*ABS(A53))</f>
        <v>0.89</v>
      </c>
      <c r="D53" s="21" t="n">
        <f aca="false">IF(A53="","",0.3+0.005*ABS(A53))</f>
        <v>2.15</v>
      </c>
      <c r="E53" s="20" t="n">
        <f aca="false">IF(A53="","",C53*$C$6*(0.0039083+2*-0.0000005775*A53))</f>
        <v>0.30980455</v>
      </c>
      <c r="F53" s="20" t="n">
        <f aca="false">IF(A53="","",D53*$C$6*(0.0039083+2*-0.0000005775*A53))</f>
        <v>0.74840425</v>
      </c>
      <c r="G53" s="22" t="n">
        <f aca="false">IF(B53="","",B53/$C$6)</f>
        <v>2.36701125</v>
      </c>
      <c r="H53" s="23"/>
    </row>
    <row r="54" customFormat="false" ht="15" hidden="false" customHeight="false" outlineLevel="0" collapsed="false">
      <c r="A54" s="19" t="n">
        <v>380</v>
      </c>
      <c r="B54" s="20" t="n">
        <f aca="false">IF(A54="","",$C$6*(1+0.0039083*A54-0.0000005775*A54^2+IF(A54&lt;0,-0.000000000004183*(A54-100)*A54^3,0)))</f>
        <v>240.1763</v>
      </c>
      <c r="C54" s="21" t="n">
        <f aca="false">IF(A54="","",0.15+0.002*ABS(A54))</f>
        <v>0.91</v>
      </c>
      <c r="D54" s="21" t="n">
        <f aca="false">IF(A54="","",0.3+0.005*ABS(A54))</f>
        <v>2.2</v>
      </c>
      <c r="E54" s="20" t="n">
        <f aca="false">IF(A54="","",C54*$C$6*(0.0039083+2*-0.0000005775*A54))</f>
        <v>0.3157154</v>
      </c>
      <c r="F54" s="20" t="n">
        <f aca="false">IF(A54="","",D54*$C$6*(0.0039083+2*-0.0000005775*A54))</f>
        <v>0.763268</v>
      </c>
      <c r="G54" s="22" t="n">
        <f aca="false">IF(B54="","",B54/$C$6)</f>
        <v>2.401763</v>
      </c>
      <c r="H54" s="23"/>
    </row>
    <row r="55" customFormat="false" ht="15" hidden="false" customHeight="false" outlineLevel="0" collapsed="false">
      <c r="A55" s="19" t="n">
        <v>390</v>
      </c>
      <c r="B55" s="20" t="n">
        <f aca="false">IF(A55="","",$C$6*(1+0.0039083*A55-0.0000005775*A55^2+IF(A55&lt;0,-0.000000000004183*(A55-100)*A55^3,0)))</f>
        <v>243.639925</v>
      </c>
      <c r="C55" s="21" t="n">
        <f aca="false">IF(A55="","",0.15+0.002*ABS(A55))</f>
        <v>0.93</v>
      </c>
      <c r="D55" s="21" t="n">
        <f aca="false">IF(A55="","",0.3+0.005*ABS(A55))</f>
        <v>2.25</v>
      </c>
      <c r="E55" s="20" t="n">
        <f aca="false">IF(A55="","",C55*$C$6*(0.0039083+2*-0.0000005775*A55))</f>
        <v>0.32158005</v>
      </c>
      <c r="F55" s="20" t="n">
        <f aca="false">IF(A55="","",D55*$C$6*(0.0039083+2*-0.0000005775*A55))</f>
        <v>0.77801625</v>
      </c>
      <c r="G55" s="22" t="n">
        <f aca="false">IF(B55="","",B55/$C$6)</f>
        <v>2.43639925</v>
      </c>
      <c r="H55" s="23"/>
    </row>
    <row r="56" customFormat="false" ht="15" hidden="false" customHeight="false" outlineLevel="0" collapsed="false">
      <c r="A56" s="19" t="n">
        <v>400</v>
      </c>
      <c r="B56" s="20" t="n">
        <f aca="false">IF(A56="","",$C$6*(1+0.0039083*A56-0.0000005775*A56^2+IF(A56&lt;0,-0.000000000004183*(A56-100)*A56^3,0)))</f>
        <v>247.092</v>
      </c>
      <c r="C56" s="21" t="n">
        <f aca="false">IF(A56="","",0.15+0.002*ABS(A56))</f>
        <v>0.95</v>
      </c>
      <c r="D56" s="21" t="n">
        <f aca="false">IF(A56="","",0.3+0.005*ABS(A56))</f>
        <v>2.3</v>
      </c>
      <c r="E56" s="20" t="n">
        <f aca="false">IF(A56="","",C56*$C$6*(0.0039083+2*-0.0000005775*A56))</f>
        <v>0.3273985</v>
      </c>
      <c r="F56" s="20" t="n">
        <f aca="false">IF(A56="","",D56*$C$6*(0.0039083+2*-0.0000005775*A56))</f>
        <v>0.792649</v>
      </c>
      <c r="G56" s="22" t="n">
        <f aca="false">IF(B56="","",B56/$C$6)</f>
        <v>2.47092</v>
      </c>
      <c r="H56" s="23"/>
    </row>
    <row r="58" customFormat="false" ht="30" hidden="false" customHeight="true" outlineLevel="0" collapsed="false">
      <c r="A58" s="24" t="s">
        <v>34</v>
      </c>
      <c r="B58" s="24"/>
      <c r="C58" s="24"/>
      <c r="D58" s="24"/>
      <c r="E58" s="24"/>
      <c r="F58" s="24"/>
      <c r="G58" s="24"/>
      <c r="H58" s="24"/>
    </row>
    <row r="60" customFormat="false" ht="15" hidden="false" customHeight="true" outlineLevel="0" collapsed="false">
      <c r="A60" s="25" t="s">
        <v>35</v>
      </c>
      <c r="B60" s="25"/>
      <c r="C60" s="25"/>
      <c r="D60" s="25"/>
      <c r="E60" s="25" t="s">
        <v>36</v>
      </c>
      <c r="F60" s="25"/>
      <c r="G60" s="25"/>
      <c r="H60" s="25"/>
    </row>
    <row r="61" customFormat="false" ht="21.75" hidden="false" customHeight="true" outlineLevel="0" collapsed="false">
      <c r="A61" s="26" t="s">
        <v>37</v>
      </c>
      <c r="B61" s="26"/>
      <c r="C61" s="26"/>
      <c r="D61" s="26"/>
      <c r="E61" s="26" t="s">
        <v>37</v>
      </c>
      <c r="F61" s="26"/>
      <c r="G61" s="26"/>
      <c r="H61" s="26"/>
    </row>
    <row r="62" customFormat="false" ht="21.75" hidden="false" customHeight="true" outlineLevel="0" collapsed="false">
      <c r="A62" s="26" t="s">
        <v>38</v>
      </c>
      <c r="B62" s="26"/>
      <c r="C62" s="26"/>
      <c r="D62" s="26"/>
      <c r="E62" s="26" t="s">
        <v>38</v>
      </c>
      <c r="F62" s="26"/>
      <c r="G62" s="26"/>
      <c r="H62" s="26"/>
    </row>
    <row r="63" customFormat="false" ht="21.75" hidden="false" customHeight="true" outlineLevel="0" collapsed="false">
      <c r="A63" s="26" t="s">
        <v>39</v>
      </c>
      <c r="B63" s="26"/>
      <c r="C63" s="26"/>
      <c r="D63" s="26"/>
      <c r="E63" s="26" t="s">
        <v>39</v>
      </c>
      <c r="F63" s="26"/>
      <c r="G63" s="26"/>
      <c r="H63" s="26"/>
    </row>
  </sheetData>
  <mergeCells count="2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A58:H58"/>
    <mergeCell ref="A60:D60"/>
    <mergeCell ref="E60:H60"/>
    <mergeCell ref="A61:D61"/>
    <mergeCell ref="E61:H61"/>
    <mergeCell ref="A62:D62"/>
    <mergeCell ref="E62:H62"/>
    <mergeCell ref="A63:D63"/>
    <mergeCell ref="E63:H63"/>
  </mergeCells>
  <conditionalFormatting sqref="A1:H7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Pt100 and Pt1000 Resistance Table Generator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