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<sst xmlns="http://schemas.openxmlformats.org/spreadsheetml/2006/main" count="50" uniqueCount="47">
  <si>
    <t xml:space="preserve">HOW TO USE: POWER FACTOR CORRECTION CAPACITOR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</si>
  <si>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</si>
  <si>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</si>
  <si>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</si>
  <si>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</si>
  <si>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load power in kW, the existing and target power factor, voltage and frequency.</t>
  </si>
  <si>
    <t xml:space="preserve">2. Choose star or delta for the capacitor bank.</t>
  </si>
  <si>
    <t xml:space="preserve">3. Read the kVAR rating, current reduction and capacitance per phase.</t>
  </si>
  <si>
    <t xml:space="preserve">4. Use the table to compare the cost of different target power factors.</t>
  </si>
  <si>
    <t xml:space="preserve">What the formulas do</t>
  </si>
  <si>
    <t xml:space="preserve">• Qc = P × (tan(acos PF1) − tan(acos PF2)).</t>
  </si>
  <si>
    <t xml:space="preserve">• I = P ÷ (√3 × V × PF).</t>
  </si>
  <si>
    <t xml:space="preserve">• Delta: C per phase = Qc ÷ 3 ÷ (2πf V²); Star: C per phase = Qc ÷ (2πf V²).</t>
  </si>
  <si>
    <t xml:space="preserve">Sheet "Calculator" holds a worked example: overwrite the yellow cells with your own data.</t>
  </si>
  <si>
    <t xml:space="preserve">Basis: Power triangle: Qc = P × (tan φ1 − tan φ2); capacitance from Q = V² × 2πfC.</t>
  </si>
  <si>
    <t xml:space="preserve">More free templates, calculators and tools: https://instrumentationblog.in/downloads/templates/</t>
  </si>
  <si>
    <t xml:space="preserve">POWER FACTOR CORRECTION CAPACITOR CALCULATOR</t>
  </si>
  <si>
    <t xml:space="preserve">Project: MCC 2 capacitor bank</t>
  </si>
  <si>
    <t xml:space="preserve">Calc no: CALC PF 001      Rev: 0</t>
  </si>
  <si>
    <t xml:space="preserve">Yellow cells: enter data. Grey cells: calculated automatically. Free template from instrumentationblog.in</t>
  </si>
  <si>
    <t xml:space="preserve">Load</t>
  </si>
  <si>
    <t xml:space="preserve">Active power P (kW)</t>
  </si>
  <si>
    <t xml:space="preserve">Existing power factor</t>
  </si>
  <si>
    <t xml:space="preserve">Target power factor</t>
  </si>
  <si>
    <t xml:space="preserve">Line voltage (V)</t>
  </si>
  <si>
    <t xml:space="preserve">Frequency (Hz)</t>
  </si>
  <si>
    <t xml:space="preserve">Bank connection</t>
  </si>
  <si>
    <t xml:space="preserve">Delta</t>
  </si>
  <si>
    <t xml:space="preserve">Result</t>
  </si>
  <si>
    <t xml:space="preserve">Capacitor rating (kVAR)</t>
  </si>
  <si>
    <t xml:space="preserve">kVA before</t>
  </si>
  <si>
    <t xml:space="preserve">kVA after</t>
  </si>
  <si>
    <t xml:space="preserve">Line current before (A)</t>
  </si>
  <si>
    <t xml:space="preserve">Line current after (A)</t>
  </si>
  <si>
    <t xml:space="preserve">Capacitor line current (A)</t>
  </si>
  <si>
    <t xml:space="preserve">Capacitance per phase (µF)</t>
  </si>
  <si>
    <t xml:space="preserve">kVAR for other target power factors</t>
  </si>
  <si>
    <t xml:space="preserve">Target PF</t>
  </si>
  <si>
    <t xml:space="preserve">kVAR needed</t>
  </si>
  <si>
    <t xml:space="preserve">Line current (A)</t>
  </si>
  <si>
    <t xml:space="preserve">kVA</t>
  </si>
  <si>
    <t xml:space="preserve">Avoid over correction (leading PF) at light load: use an automatic stepped bank. Where VFDs or other harmonic sources are present, use detuned capacitors with series reactors.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</si>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</sst>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8" min="2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 t="n">
        <v>100</v>
      </c>
      <c r="D6" s="15"/>
      <c r="E6" s="14" t="s">
        <v>22</v>
      </c>
      <c r="F6" s="14"/>
      <c r="G6" s="15" t="n">
        <v>0.8</v>
      </c>
      <c r="H6" s="15"/>
    </row>
    <row r="7" customFormat="false" ht="15" hidden="false" customHeight="true" outlineLevel="0" collapsed="false">
      <c r="A7" s="14" t="s">
        <v>23</v>
      </c>
      <c r="B7" s="14"/>
      <c r="C7" s="15" t="n">
        <v>0.95</v>
      </c>
      <c r="D7" s="15"/>
      <c r="E7" s="14" t="s">
        <v>24</v>
      </c>
      <c r="F7" s="14"/>
      <c r="G7" s="15" t="n">
        <v>415</v>
      </c>
      <c r="H7" s="15"/>
    </row>
    <row r="8" customFormat="false" ht="15" hidden="false" customHeight="true" outlineLevel="0" collapsed="false">
      <c r="A8" s="14" t="s">
        <v>25</v>
      </c>
      <c r="B8" s="14"/>
      <c r="C8" s="15" t="n">
        <v>50</v>
      </c>
      <c r="D8" s="15"/>
      <c r="E8" s="14" t="s">
        <v>26</v>
      </c>
      <c r="F8" s="14"/>
      <c r="G8" s="15" t="s">
        <v>27</v>
      </c>
      <c r="H8" s="15"/>
    </row>
    <row r="10" customFormat="false" ht="15" hidden="false" customHeight="false" outlineLevel="0" collapsed="false">
      <c r="A10" s="13" t="s">
        <v>28</v>
      </c>
      <c r="B10" s="13"/>
      <c r="C10" s="13"/>
      <c r="D10" s="13"/>
      <c r="E10" s="13"/>
      <c r="F10" s="13"/>
      <c r="G10" s="13"/>
      <c r="H10" s="13"/>
    </row>
    <row r="11" customFormat="false" ht="15" hidden="false" customHeight="true" outlineLevel="0" collapsed="false">
      <c r="A11" s="14" t="s">
        <v>29</v>
      </c>
      <c r="B11" s="14"/>
      <c r="C11" s="16" t="n">
        <f aca="false">$C$6*(TAN(ACOS($G$6))-TAN(ACOS($C$7)))</f>
        <v>42.1315894821137</v>
      </c>
      <c r="D11" s="16"/>
      <c r="E11" s="14" t="s">
        <v>30</v>
      </c>
      <c r="F11" s="14"/>
      <c r="G11" s="16" t="n">
        <f aca="false">$C$6/$G$6</f>
        <v>125</v>
      </c>
      <c r="H11" s="16"/>
    </row>
    <row r="12" customFormat="false" ht="15" hidden="false" customHeight="true" outlineLevel="0" collapsed="false">
      <c r="A12" s="14" t="s">
        <v>31</v>
      </c>
      <c r="B12" s="14"/>
      <c r="C12" s="16" t="n">
        <f aca="false">$C$6/$C$7</f>
        <v>105.263157894737</v>
      </c>
      <c r="D12" s="16"/>
      <c r="E12" s="14" t="s">
        <v>32</v>
      </c>
      <c r="F12" s="14"/>
      <c r="G12" s="16" t="n">
        <f aca="false">$C$6*1000/(SQRT(3)*$G$7*$G$6)</f>
        <v>173.900683490851</v>
      </c>
      <c r="H12" s="16"/>
    </row>
    <row r="13" customFormat="false" ht="15" hidden="false" customHeight="true" outlineLevel="0" collapsed="false">
      <c r="A13" s="14" t="s">
        <v>33</v>
      </c>
      <c r="B13" s="14"/>
      <c r="C13" s="16" t="n">
        <f aca="false">$C$6*1000/(SQRT(3)*$G$7*$C$7)</f>
        <v>146.442680834401</v>
      </c>
      <c r="D13" s="16"/>
      <c r="E13" s="14" t="s">
        <v>34</v>
      </c>
      <c r="F13" s="14"/>
      <c r="G13" s="16" t="n">
        <f aca="false">$C$11*1000/(SQRT(3)*$G$7)</f>
        <v>58.6136976599642</v>
      </c>
      <c r="H13" s="16"/>
    </row>
    <row r="14" customFormat="false" ht="15" hidden="false" customHeight="true" outlineLevel="0" collapsed="false">
      <c r="A14" s="14" t="s">
        <v>35</v>
      </c>
      <c r="B14" s="14"/>
      <c r="C14" s="16" t="n">
        <f aca="false">IF($G$8="Delta",$C$11*1000/3/(2*PI()*$C$8*$G$7^2),$C$11*1000/(2*PI()*$C$8*$G$7^2))*1000000</f>
        <v>259.561648092007</v>
      </c>
      <c r="D14" s="16"/>
    </row>
    <row r="16" customFormat="false" ht="15" hidden="false" customHeight="false" outlineLevel="0" collapsed="false">
      <c r="A16" s="13" t="s">
        <v>36</v>
      </c>
      <c r="B16" s="13"/>
      <c r="C16" s="13"/>
      <c r="D16" s="13"/>
      <c r="E16" s="13"/>
      <c r="F16" s="13"/>
      <c r="G16" s="13"/>
      <c r="H16" s="13"/>
    </row>
    <row r="17" customFormat="false" ht="30" hidden="false" customHeight="true" outlineLevel="0" collapsed="false">
      <c r="A17" s="17" t="s">
        <v>37</v>
      </c>
      <c r="B17" s="17" t="s">
        <v>38</v>
      </c>
      <c r="C17" s="17"/>
      <c r="D17" s="17" t="s">
        <v>39</v>
      </c>
      <c r="E17" s="17"/>
      <c r="F17" s="17" t="s">
        <v>40</v>
      </c>
      <c r="G17" s="17"/>
      <c r="H17" s="17"/>
    </row>
    <row r="18" customFormat="false" ht="15" hidden="false" customHeight="false" outlineLevel="0" collapsed="false">
      <c r="A18" s="18" t="n">
        <v>0.85</v>
      </c>
      <c r="B18" s="19" t="n">
        <f aca="false">IF(A18&lt;=$G$6,0,$C$6*(TAN(ACOS($G$6))-TAN(ACOS(A18))))</f>
        <v>13.0255661596897</v>
      </c>
      <c r="C18" s="19"/>
      <c r="D18" s="19" t="n">
        <f aca="false">$C$6*1000/(SQRT(3)*$G$7*MAX(A18,$G$6))</f>
        <v>163.671231520801</v>
      </c>
      <c r="E18" s="19"/>
      <c r="F18" s="19" t="n">
        <f aca="false">$C$6/MAX(A18,$G$6)</f>
        <v>117.647058823529</v>
      </c>
      <c r="G18" s="19"/>
      <c r="H18" s="19"/>
    </row>
    <row r="19" customFormat="false" ht="15" hidden="false" customHeight="false" outlineLevel="0" collapsed="false">
      <c r="A19" s="18" t="n">
        <v>0.9</v>
      </c>
      <c r="B19" s="19" t="n">
        <f aca="false">IF(A19&lt;=$G$6,0,$C$6*(TAN(ACOS($G$6))-TAN(ACOS(A19))))</f>
        <v>26.5677895162147</v>
      </c>
      <c r="C19" s="19"/>
      <c r="D19" s="19" t="n">
        <f aca="false">$C$6*1000/(SQRT(3)*$G$7*MAX(A19,$G$6))</f>
        <v>154.578385325201</v>
      </c>
      <c r="E19" s="19"/>
      <c r="F19" s="19" t="n">
        <f aca="false">$C$6/MAX(A19,$G$6)</f>
        <v>111.111111111111</v>
      </c>
      <c r="G19" s="19"/>
      <c r="H19" s="19"/>
    </row>
    <row r="20" customFormat="false" ht="15" hidden="false" customHeight="false" outlineLevel="0" collapsed="false">
      <c r="A20" s="18" t="n">
        <v>0.92</v>
      </c>
      <c r="B20" s="19" t="n">
        <f aca="false">IF(A20&lt;=$G$6,0,$C$6*(TAN(ACOS($G$6))-TAN(ACOS(A20))))</f>
        <v>32.4001783863795</v>
      </c>
      <c r="C20" s="19"/>
      <c r="D20" s="19" t="n">
        <f aca="false">$C$6*1000/(SQRT(3)*$G$7*MAX(A20,$G$6))</f>
        <v>151.217985644218</v>
      </c>
      <c r="E20" s="19"/>
      <c r="F20" s="19" t="n">
        <f aca="false">$C$6/MAX(A20,$G$6)</f>
        <v>108.695652173913</v>
      </c>
      <c r="G20" s="19"/>
      <c r="H20" s="19"/>
    </row>
    <row r="21" customFormat="false" ht="15" hidden="false" customHeight="false" outlineLevel="0" collapsed="false">
      <c r="A21" s="18" t="n">
        <v>0.95</v>
      </c>
      <c r="B21" s="19" t="n">
        <f aca="false">IF(A21&lt;=$G$6,0,$C$6*(TAN(ACOS($G$6))-TAN(ACOS(A21))))</f>
        <v>42.1315894821137</v>
      </c>
      <c r="C21" s="19"/>
      <c r="D21" s="19" t="n">
        <f aca="false">$C$6*1000/(SQRT(3)*$G$7*MAX(A21,$G$6))</f>
        <v>146.442680834401</v>
      </c>
      <c r="E21" s="19"/>
      <c r="F21" s="19" t="n">
        <f aca="false">$C$6/MAX(A21,$G$6)</f>
        <v>105.263157894737</v>
      </c>
      <c r="G21" s="19"/>
      <c r="H21" s="19"/>
    </row>
    <row r="22" customFormat="false" ht="15" hidden="false" customHeight="false" outlineLevel="0" collapsed="false">
      <c r="A22" s="18" t="n">
        <v>0.97</v>
      </c>
      <c r="B22" s="19" t="n">
        <f aca="false">IF(A22&lt;=$G$6,0,$C$6*(TAN(ACOS($G$6))-TAN(ACOS(A22))))</f>
        <v>49.9376375646531</v>
      </c>
      <c r="C22" s="19"/>
      <c r="D22" s="19" t="n">
        <f aca="false">$C$6*1000/(SQRT(3)*$G$7*MAX(A22,$G$6))</f>
        <v>143.423244116166</v>
      </c>
      <c r="E22" s="19"/>
      <c r="F22" s="19" t="n">
        <f aca="false">$C$6/MAX(A22,$G$6)</f>
        <v>103.092783505155</v>
      </c>
      <c r="G22" s="19"/>
      <c r="H22" s="19"/>
    </row>
    <row r="23" customFormat="false" ht="15" hidden="false" customHeight="false" outlineLevel="0" collapsed="false">
      <c r="A23" s="18" t="n">
        <v>0.98</v>
      </c>
      <c r="B23" s="19" t="n">
        <f aca="false">IF(A23&lt;=$G$6,0,$C$6*(TAN(ACOS($G$6))-TAN(ACOS(A23))))</f>
        <v>54.6941339365996</v>
      </c>
      <c r="C23" s="19"/>
      <c r="D23" s="19" t="n">
        <f aca="false">$C$6*1000/(SQRT(3)*$G$7*MAX(A23,$G$6))</f>
        <v>141.959741625185</v>
      </c>
      <c r="E23" s="19"/>
      <c r="F23" s="19" t="n">
        <f aca="false">$C$6/MAX(A23,$G$6)</f>
        <v>102.040816326531</v>
      </c>
      <c r="G23" s="19"/>
      <c r="H23" s="19"/>
    </row>
    <row r="24" customFormat="false" ht="15" hidden="false" customHeight="false" outlineLevel="0" collapsed="false">
      <c r="A24" s="18" t="n">
        <v>0.99</v>
      </c>
      <c r="B24" s="19" t="n">
        <f aca="false">IF(A24&lt;=$G$6,0,$C$6*(TAN(ACOS($G$6))-TAN(ACOS(A24))))</f>
        <v>60.7507717377112</v>
      </c>
      <c r="C24" s="19"/>
      <c r="D24" s="19" t="n">
        <f aca="false">$C$6*1000/(SQRT(3)*$G$7*MAX(A24,$G$6))</f>
        <v>140.525804841092</v>
      </c>
      <c r="E24" s="19"/>
      <c r="F24" s="19" t="n">
        <f aca="false">$C$6/MAX(A24,$G$6)</f>
        <v>101.010101010101</v>
      </c>
      <c r="G24" s="19"/>
      <c r="H24" s="19"/>
    </row>
    <row r="25" customFormat="false" ht="15" hidden="false" customHeight="false" outlineLevel="0" collapsed="false">
      <c r="A25" s="18" t="n">
        <v>1</v>
      </c>
      <c r="B25" s="19" t="n">
        <f aca="false">IF(A25&lt;=$G$6,0,$C$6*(TAN(ACOS($G$6))-TAN(ACOS(A25))))</f>
        <v>75</v>
      </c>
      <c r="C25" s="19"/>
      <c r="D25" s="19" t="n">
        <f aca="false">$C$6*1000/(SQRT(3)*$G$7*MAX(A25,$G$6))</f>
        <v>139.120546792681</v>
      </c>
      <c r="E25" s="19"/>
      <c r="F25" s="19" t="n">
        <f aca="false">$C$6/MAX(A25,$G$6)</f>
        <v>100</v>
      </c>
      <c r="G25" s="19"/>
      <c r="H25" s="19"/>
    </row>
    <row r="27" customFormat="false" ht="30" hidden="false" customHeight="true" outlineLevel="0" collapsed="false">
      <c r="A27" s="20" t="s">
        <v>41</v>
      </c>
      <c r="B27" s="20"/>
      <c r="C27" s="20"/>
      <c r="D27" s="20"/>
      <c r="E27" s="20"/>
      <c r="F27" s="20"/>
      <c r="G27" s="20"/>
      <c r="H27" s="20"/>
    </row>
    <row r="29" customFormat="false" ht="15" hidden="false" customHeight="true" outlineLevel="0" collapsed="false">
      <c r="A29" s="21" t="s">
        <v>42</v>
      </c>
      <c r="B29" s="21"/>
      <c r="C29" s="21"/>
      <c r="D29" s="21"/>
      <c r="E29" s="21" t="s">
        <v>43</v>
      </c>
      <c r="F29" s="21"/>
      <c r="G29" s="21"/>
      <c r="H29" s="21"/>
    </row>
    <row r="30" customFormat="false" ht="21.75" hidden="false" customHeight="true" outlineLevel="0" collapsed="false">
      <c r="A30" s="22" t="s">
        <v>44</v>
      </c>
      <c r="B30" s="22"/>
      <c r="C30" s="22"/>
      <c r="D30" s="22"/>
      <c r="E30" s="22" t="s">
        <v>44</v>
      </c>
      <c r="F30" s="22"/>
      <c r="G30" s="22"/>
      <c r="H30" s="22"/>
    </row>
    <row r="31" customFormat="false" ht="21.75" hidden="false" customHeight="true" outlineLevel="0" collapsed="false">
      <c r="A31" s="22" t="s">
        <v>45</v>
      </c>
      <c r="B31" s="22"/>
      <c r="C31" s="22"/>
      <c r="D31" s="22"/>
      <c r="E31" s="22" t="s">
        <v>45</v>
      </c>
      <c r="F31" s="22"/>
      <c r="G31" s="22"/>
      <c r="H31" s="22"/>
    </row>
    <row r="32" customFormat="false" ht="21.75" hidden="false" customHeight="true" outlineLevel="0" collapsed="false">
      <c r="A32" s="22" t="s">
        <v>46</v>
      </c>
      <c r="B32" s="22"/>
      <c r="C32" s="22"/>
      <c r="D32" s="22"/>
      <c r="E32" s="22" t="s">
        <v>46</v>
      </c>
      <c r="F32" s="22"/>
      <c r="G32" s="22"/>
      <c r="H32" s="22"/>
    </row>
  </sheetData>
  <mergeCells count="69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10:H10"/>
    <mergeCell ref="A11:B11"/>
    <mergeCell ref="C11:D11"/>
    <mergeCell ref="E11:F11"/>
    <mergeCell ref="G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4:B14"/>
    <mergeCell ref="C14:D14"/>
    <mergeCell ref="A16:H16"/>
    <mergeCell ref="B17:C17"/>
    <mergeCell ref="D17:E17"/>
    <mergeCell ref="F17:H17"/>
    <mergeCell ref="B18:C18"/>
    <mergeCell ref="D18:E18"/>
    <mergeCell ref="F18:H18"/>
    <mergeCell ref="B19:C19"/>
    <mergeCell ref="D19:E19"/>
    <mergeCell ref="F19:H19"/>
    <mergeCell ref="B20:C20"/>
    <mergeCell ref="D20:E20"/>
    <mergeCell ref="F20:H20"/>
    <mergeCell ref="B21:C21"/>
    <mergeCell ref="D21:E21"/>
    <mergeCell ref="F21:H21"/>
    <mergeCell ref="B22:C22"/>
    <mergeCell ref="D22:E22"/>
    <mergeCell ref="F22:H22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A27:H27"/>
    <mergeCell ref="A29:D29"/>
    <mergeCell ref="E29:H29"/>
    <mergeCell ref="A30:D30"/>
    <mergeCell ref="E30:H30"/>
    <mergeCell ref="A31:D31"/>
    <mergeCell ref="E31:H31"/>
    <mergeCell ref="A32:D32"/>
    <mergeCell ref="E32:H32"/>
  </mergeCells>
  <conditionalFormatting sqref="A1:H3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G8" type="list">
      <formula1>"Delta,Star"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2026-10-14T02:58:03Z</dcterms:created>
  <dc:creator>instrumentationblog.in</dc:creator>
  <dc:description/>
  <dc:language>en-US</dc:language>
  <cp:lastModifiedBy/>
  <dcterms:modified xsi:type="dcterms:W3CDTF">2026-10-14T02:58:03Z</dcterms:modified>
  <cp:revision>0</cp:revision>
  <dc:subject/>
  <dc:title>Power Factor Correction Capacitor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