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Calculator" sheetId="2" state="visible" r:id="rId4"/>
  </sheets>
  <definedNames>
    <definedName function="false" hidden="false" localSheetId="1" name="_xlnm.Print_Area" vbProcedure="false">Calculator!$A$1:$H$30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<sst xmlns="http://schemas.openxmlformats.org/spreadsheetml/2006/main" count="52" uniqueCount="49">
  <si>
    <t xml:space="preserve">HOW TO USE: PID TUNING CALCULATOR (STEP TEST AND ULTIMATE GAIN)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</si>
  <si>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</si>
  <si>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</si>
  <si>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</si>
  <si>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</si>
  <si>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Make a step change of the controller output in manual and record the PV response.</t>
  </si>
  <si>
    <t xml:space="preserve">2. Estimate the process gain K, dead time θ and time constant τ from the curve (tangent or 28 % / 63 % method).</t>
  </si>
  <si>
    <t xml:space="preserve">3. Enter them, choose λ for lambda and IMC tuning, and optionally Ku and Pu from a closed loop test.</t>
  </si>
  <si>
    <t xml:space="preserve">4. Pick the method that suits the loop, apply the settings and fine tune on the process.</t>
  </si>
  <si>
    <t xml:space="preserve">What the formulas do</t>
  </si>
  <si>
    <t xml:space="preserve">• Gains and times from the standard rules for each method.</t>
  </si>
  <si>
    <t xml:space="preserve">• Proportional band = 100 ÷ Kc; reset rate = 1 ÷ Ti.</t>
  </si>
  <si>
    <t xml:space="preserve">Sheet "Calculator" holds a worked example: overwrite the yellow cells with your own data.</t>
  </si>
  <si>
    <t xml:space="preserve">Basis: Published tuning rules (Ziegler–Nichols 1942, Cohen–Coon 1953, lambda and IMC) for a first order plus dead time model, ideal PID form.</t>
  </si>
  <si>
    <t xml:space="preserve">More free templates, calculators and tools: https://instrumentationblog.in/downloads/templates/</t>
  </si>
  <si>
    <t xml:space="preserve">PID TUNING CALCULATOR (STEP TEST AND ULTIMATE GAIN)</t>
  </si>
  <si>
    <t xml:space="preserve">Project: TIC 2101 reactor temperature</t>
  </si>
  <si>
    <t xml:space="preserve">Calc no: CALC TUNE 001      Rev: 0</t>
  </si>
  <si>
    <t xml:space="preserve">Yellow cells: enter data. Grey cells: calculated automatically. Free template from instrumentationblog.in</t>
  </si>
  <si>
    <t xml:space="preserve">Step test (first order plus dead time)</t>
  </si>
  <si>
    <t xml:space="preserve">Process gain K (% PV ÷ % output)</t>
  </si>
  <si>
    <t xml:space="preserve">Time constant τ (min)</t>
  </si>
  <si>
    <t xml:space="preserve">Dead time θ (min)</t>
  </si>
  <si>
    <t xml:space="preserve">Lambda λ (min)</t>
  </si>
  <si>
    <t xml:space="preserve">Ultimate gain test (optional)</t>
  </si>
  <si>
    <t xml:space="preserve">Ultimate gain Ku</t>
  </si>
  <si>
    <t xml:space="preserve">Ultimate period Pu (min)</t>
  </si>
  <si>
    <t xml:space="preserve">Controller settings (ideal form, times in minutes)</t>
  </si>
  <si>
    <t xml:space="preserve">Method</t>
  </si>
  <si>
    <t xml:space="preserve">Gain Kc</t>
  </si>
  <si>
    <t xml:space="preserve">Proportional band (%)</t>
  </si>
  <si>
    <t xml:space="preserve">Ti (min)</t>
  </si>
  <si>
    <t xml:space="preserve">Reset (repeats/min)</t>
  </si>
  <si>
    <t xml:space="preserve">Td (min)</t>
  </si>
  <si>
    <t xml:space="preserve">ZN open loop P</t>
  </si>
  <si>
    <t xml:space="preserve">ZN open loop PI</t>
  </si>
  <si>
    <t xml:space="preserve">ZN open loop PID</t>
  </si>
  <si>
    <t xml:space="preserve">Cohen–Coon PI</t>
  </si>
  <si>
    <t xml:space="preserve">Cohen–Coon PID</t>
  </si>
  <si>
    <t xml:space="preserve">Lambda PI</t>
  </si>
  <si>
    <t xml:space="preserve">IMC PID</t>
  </si>
  <si>
    <t xml:space="preserve">ZN closed loop PI</t>
  </si>
  <si>
    <t xml:space="preserve">ZN closed loop PID</t>
  </si>
  <si>
    <t xml:space="preserve">Ziegler–Nichols and Cohen–Coon give fast, oscillatory responses (quarter decay). Lambda and IMC give smooth, robust loops; choose λ between τ and 3τ, and at least 3θ. Convert to your controller's form (series or parallel) if it is not ideal.</t>
  </si>
  <si>
    <t xml:space="preserve">Tuned by</t>
  </si>
  <si>
    <t xml:space="preserve">Approved by</t>
  </si>
  <si>
    <t xml:space="preserve">Name:</t>
  </si>
  <si>
    <t xml:space="preserve">Signature:</t>
  </si>
  <si>
    <t xml:space="preserve">Date: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</si>
</sst>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0"/>
    <numFmt numFmtId="166" formatCode="0.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9"/>
      <color rgb="FF40404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F7F7F7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  <fill>
      <patternFill patternType="solid">
        <fgColor rgb="FFF7F7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7F7F7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true" outlineLevel="0" collapsed="false">
      <c r="B8" s="6" t="s">
        <v>5</v>
      </c>
    </row>
    <row r="9" customFormat="false" ht="30" hidden="false" customHeight="true" outlineLevel="0" collapsed="false">
      <c r="B9" s="6" t="s">
        <v>6</v>
      </c>
    </row>
    <row r="10" customFormat="false" ht="15" hidden="false" customHeight="true" outlineLevel="0" collapsed="false">
      <c r="B10" s="6" t="s">
        <v>7</v>
      </c>
    </row>
    <row r="11" customFormat="false" ht="15" hidden="false" customHeight="true" outlineLevel="0" collapsed="false">
      <c r="B11" s="6" t="s">
        <v>8</v>
      </c>
    </row>
    <row r="13" customFormat="false" ht="15" hidden="false" customHeight="false" outlineLevel="0" collapsed="false">
      <c r="B13" s="2" t="s">
        <v>9</v>
      </c>
    </row>
    <row r="14" customFormat="false" ht="15" hidden="false" customHeight="true" outlineLevel="0" collapsed="false">
      <c r="B14" s="6" t="s">
        <v>10</v>
      </c>
    </row>
    <row r="15" customFormat="false" ht="15" hidden="false" customHeight="true" outlineLevel="0" collapsed="false">
      <c r="B15" s="6" t="s">
        <v>11</v>
      </c>
    </row>
    <row r="17" customFormat="false" ht="15" hidden="false" customHeight="false" outlineLevel="0" collapsed="false">
      <c r="B17" s="7" t="s">
        <v>12</v>
      </c>
    </row>
    <row r="18" customFormat="false" ht="15" hidden="false" customHeight="false" outlineLevel="0" collapsed="false">
      <c r="B18" s="7" t="s">
        <v>13</v>
      </c>
    </row>
    <row r="19" customFormat="false" ht="15" hidden="false" customHeight="false" outlineLevel="0" collapsed="false">
      <c r="B19" s="8" t="s">
        <v>14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8" min="2" style="0" width="13"/>
  </cols>
  <sheetData>
    <row r="1" customFormat="false" ht="30" hidden="false" customHeight="true" outlineLevel="0" collapsed="false">
      <c r="A1" s="9" t="s">
        <v>15</v>
      </c>
      <c r="B1" s="9"/>
      <c r="C1" s="9"/>
      <c r="D1" s="9"/>
      <c r="E1" s="9"/>
      <c r="F1" s="9"/>
      <c r="G1" s="9"/>
      <c r="H1" s="9"/>
    </row>
    <row r="2" customFormat="false" ht="15" hidden="false" customHeight="true" outlineLevel="0" collapsed="false">
      <c r="A2" s="10" t="s">
        <v>16</v>
      </c>
      <c r="B2" s="10"/>
      <c r="C2" s="10"/>
      <c r="D2" s="10"/>
      <c r="E2" s="11" t="s">
        <v>17</v>
      </c>
      <c r="F2" s="11"/>
      <c r="G2" s="11"/>
      <c r="H2" s="11"/>
    </row>
    <row r="3" customFormat="false" ht="15" hidden="false" customHeight="false" outlineLevel="0" collapsed="false">
      <c r="A3" s="12" t="s">
        <v>18</v>
      </c>
      <c r="B3" s="12"/>
      <c r="C3" s="12"/>
      <c r="D3" s="12"/>
      <c r="E3" s="12"/>
      <c r="F3" s="12"/>
      <c r="G3" s="12"/>
      <c r="H3" s="12"/>
    </row>
    <row r="5" customFormat="false" ht="15" hidden="false" customHeight="false" outlineLevel="0" collapsed="false">
      <c r="A5" s="13" t="s">
        <v>19</v>
      </c>
      <c r="B5" s="13"/>
      <c r="C5" s="13"/>
      <c r="D5" s="13"/>
      <c r="E5" s="13"/>
      <c r="F5" s="13"/>
      <c r="G5" s="13"/>
      <c r="H5" s="13"/>
    </row>
    <row r="6" customFormat="false" ht="15" hidden="false" customHeight="true" outlineLevel="0" collapsed="false">
      <c r="A6" s="14" t="s">
        <v>20</v>
      </c>
      <c r="B6" s="14"/>
      <c r="C6" s="15" t="n">
        <v>1.5</v>
      </c>
      <c r="D6" s="15"/>
      <c r="E6" s="14" t="s">
        <v>21</v>
      </c>
      <c r="F6" s="14"/>
      <c r="G6" s="15" t="n">
        <v>4</v>
      </c>
      <c r="H6" s="15"/>
    </row>
    <row r="7" customFormat="false" ht="15" hidden="false" customHeight="true" outlineLevel="0" collapsed="false">
      <c r="A7" s="14" t="s">
        <v>22</v>
      </c>
      <c r="B7" s="14"/>
      <c r="C7" s="15" t="n">
        <v>1</v>
      </c>
      <c r="D7" s="15"/>
      <c r="E7" s="14" t="s">
        <v>23</v>
      </c>
      <c r="F7" s="14"/>
      <c r="G7" s="15" t="n">
        <v>4</v>
      </c>
      <c r="H7" s="15"/>
    </row>
    <row r="9" customFormat="false" ht="15" hidden="false" customHeight="false" outlineLevel="0" collapsed="false">
      <c r="A9" s="13" t="s">
        <v>24</v>
      </c>
      <c r="B9" s="13"/>
      <c r="C9" s="13"/>
      <c r="D9" s="13"/>
      <c r="E9" s="13"/>
      <c r="F9" s="13"/>
      <c r="G9" s="13"/>
      <c r="H9" s="13"/>
    </row>
    <row r="10" customFormat="false" ht="15" hidden="false" customHeight="true" outlineLevel="0" collapsed="false">
      <c r="A10" s="14" t="s">
        <v>25</v>
      </c>
      <c r="B10" s="14"/>
      <c r="C10" s="15" t="n">
        <v>4</v>
      </c>
      <c r="D10" s="15"/>
      <c r="E10" s="14" t="s">
        <v>26</v>
      </c>
      <c r="F10" s="14"/>
      <c r="G10" s="15" t="n">
        <v>2</v>
      </c>
      <c r="H10" s="15"/>
    </row>
    <row r="12" customFormat="false" ht="15" hidden="false" customHeight="false" outlineLevel="0" collapsed="false">
      <c r="A12" s="13" t="s">
        <v>27</v>
      </c>
      <c r="B12" s="13"/>
      <c r="C12" s="13"/>
      <c r="D12" s="13"/>
      <c r="E12" s="13"/>
      <c r="F12" s="13"/>
      <c r="G12" s="13"/>
      <c r="H12" s="13"/>
    </row>
    <row r="13" customFormat="false" ht="45" hidden="false" customHeight="true" outlineLevel="0" collapsed="false">
      <c r="A13" s="16" t="s">
        <v>28</v>
      </c>
      <c r="B13" s="16" t="s">
        <v>29</v>
      </c>
      <c r="C13" s="16" t="s">
        <v>30</v>
      </c>
      <c r="D13" s="16" t="s">
        <v>31</v>
      </c>
      <c r="E13" s="16" t="s">
        <v>32</v>
      </c>
      <c r="F13" s="16" t="s">
        <v>33</v>
      </c>
      <c r="G13" s="16"/>
      <c r="H13" s="16"/>
    </row>
    <row r="14" customFormat="false" ht="15" hidden="false" customHeight="false" outlineLevel="0" collapsed="false">
      <c r="A14" s="17" t="s">
        <v>34</v>
      </c>
      <c r="B14" s="18" t="n">
        <f aca="false">$G$6/($C$6*$C$7)</f>
        <v>2.66666666666667</v>
      </c>
      <c r="C14" s="19" t="n">
        <f aca="false">IF(B14="","",100/B14)</f>
        <v>37.5</v>
      </c>
      <c r="D14" s="20"/>
      <c r="E14" s="18" t="str">
        <f aca="false">IF(D14="","",1/D14)</f>
        <v/>
      </c>
      <c r="F14" s="20"/>
      <c r="G14" s="20"/>
      <c r="H14" s="20"/>
    </row>
    <row r="15" customFormat="false" ht="15" hidden="false" customHeight="false" outlineLevel="0" collapsed="false">
      <c r="A15" s="17" t="s">
        <v>35</v>
      </c>
      <c r="B15" s="18" t="n">
        <f aca="false">0.9*$G$6/($C$6*$C$7)</f>
        <v>2.4</v>
      </c>
      <c r="C15" s="19" t="n">
        <f aca="false">IF(B15="","",100/B15)</f>
        <v>41.6666666666667</v>
      </c>
      <c r="D15" s="18" t="n">
        <f aca="false">3.33*$C$7</f>
        <v>3.33</v>
      </c>
      <c r="E15" s="18" t="n">
        <f aca="false">IF(D15="","",1/D15)</f>
        <v>0.3003003003003</v>
      </c>
      <c r="F15" s="20"/>
      <c r="G15" s="20"/>
      <c r="H15" s="20"/>
    </row>
    <row r="16" customFormat="false" ht="15" hidden="false" customHeight="false" outlineLevel="0" collapsed="false">
      <c r="A16" s="17" t="s">
        <v>36</v>
      </c>
      <c r="B16" s="18" t="n">
        <f aca="false">1.2*$G$6/($C$6*$C$7)</f>
        <v>3.2</v>
      </c>
      <c r="C16" s="19" t="n">
        <f aca="false">IF(B16="","",100/B16)</f>
        <v>31.25</v>
      </c>
      <c r="D16" s="18" t="n">
        <f aca="false">2*$C$7</f>
        <v>2</v>
      </c>
      <c r="E16" s="18" t="n">
        <f aca="false">IF(D16="","",1/D16)</f>
        <v>0.5</v>
      </c>
      <c r="F16" s="18" t="n">
        <f aca="false">0.5*$C$7</f>
        <v>0.5</v>
      </c>
      <c r="G16" s="18"/>
      <c r="H16" s="18"/>
    </row>
    <row r="17" customFormat="false" ht="15" hidden="false" customHeight="false" outlineLevel="0" collapsed="false">
      <c r="A17" s="17" t="s">
        <v>37</v>
      </c>
      <c r="B17" s="18" t="n">
        <f aca="false">(1/$C$6)*($G$6/$C$7)*(0.9+$C$7/(12*$G$6))</f>
        <v>2.45555555555556</v>
      </c>
      <c r="C17" s="19" t="n">
        <f aca="false">IF(B17="","",100/B17)</f>
        <v>40.7239819004525</v>
      </c>
      <c r="D17" s="18" t="n">
        <f aca="false">$C$7*(30+3*$C$7/$G$6)/(9+20*$C$7/$G$6)</f>
        <v>2.19642857142857</v>
      </c>
      <c r="E17" s="18" t="n">
        <f aca="false">IF(D17="","",1/D17)</f>
        <v>0.455284552845528</v>
      </c>
      <c r="F17" s="20"/>
      <c r="G17" s="20"/>
      <c r="H17" s="20"/>
    </row>
    <row r="18" customFormat="false" ht="15" hidden="false" customHeight="false" outlineLevel="0" collapsed="false">
      <c r="A18" s="17" t="s">
        <v>38</v>
      </c>
      <c r="B18" s="18" t="n">
        <f aca="false">(1/$C$6)*($G$6/$C$7)*(4/3+$C$7/(4*$G$6))</f>
        <v>3.72222222222222</v>
      </c>
      <c r="C18" s="19" t="n">
        <f aca="false">IF(B18="","",100/B18)</f>
        <v>26.865671641791</v>
      </c>
      <c r="D18" s="18" t="n">
        <f aca="false">$C$7*(32+6*$C$7/$G$6)/(13+8*$C$7/$G$6)</f>
        <v>2.23333333333333</v>
      </c>
      <c r="E18" s="18" t="n">
        <f aca="false">IF(D18="","",1/D18)</f>
        <v>0.447761194029851</v>
      </c>
      <c r="F18" s="18" t="n">
        <f aca="false">4*$C$7/(11+2*$C$7/$G$6)</f>
        <v>0.347826086956522</v>
      </c>
      <c r="G18" s="18"/>
      <c r="H18" s="18"/>
    </row>
    <row r="19" customFormat="false" ht="15" hidden="false" customHeight="false" outlineLevel="0" collapsed="false">
      <c r="A19" s="17" t="s">
        <v>39</v>
      </c>
      <c r="B19" s="18" t="n">
        <f aca="false">$G$6/($C$6*($G$7+$C$7))</f>
        <v>0.533333333333333</v>
      </c>
      <c r="C19" s="19" t="n">
        <f aca="false">IF(B19="","",100/B19)</f>
        <v>187.5</v>
      </c>
      <c r="D19" s="18" t="n">
        <f aca="false">$G$6</f>
        <v>4</v>
      </c>
      <c r="E19" s="18" t="n">
        <f aca="false">IF(D19="","",1/D19)</f>
        <v>0.25</v>
      </c>
      <c r="F19" s="20"/>
      <c r="G19" s="20"/>
      <c r="H19" s="20"/>
    </row>
    <row r="20" customFormat="false" ht="15" hidden="false" customHeight="false" outlineLevel="0" collapsed="false">
      <c r="A20" s="17" t="s">
        <v>40</v>
      </c>
      <c r="B20" s="18" t="n">
        <f aca="false">($G$6+$C$7/2)/($C$6*($G$7+$C$7/2))</f>
        <v>0.666666666666667</v>
      </c>
      <c r="C20" s="19" t="n">
        <f aca="false">IF(B20="","",100/B20)</f>
        <v>150</v>
      </c>
      <c r="D20" s="18" t="n">
        <f aca="false">$G$6+$C$7/2</f>
        <v>4.5</v>
      </c>
      <c r="E20" s="18" t="n">
        <f aca="false">IF(D20="","",1/D20)</f>
        <v>0.222222222222222</v>
      </c>
      <c r="F20" s="18" t="n">
        <f aca="false">$G$6*$C$7/(2*$G$6+$C$7)</f>
        <v>0.444444444444444</v>
      </c>
      <c r="G20" s="18"/>
      <c r="H20" s="18"/>
    </row>
    <row r="21" customFormat="false" ht="15" hidden="false" customHeight="false" outlineLevel="0" collapsed="false">
      <c r="A21" s="17" t="s">
        <v>41</v>
      </c>
      <c r="B21" s="18" t="n">
        <f aca="false">0.45*$C$10</f>
        <v>1.8</v>
      </c>
      <c r="C21" s="19" t="n">
        <f aca="false">IF(B21="","",100/B21)</f>
        <v>55.5555555555556</v>
      </c>
      <c r="D21" s="18" t="n">
        <f aca="false">$G$10/1.2</f>
        <v>1.66666666666667</v>
      </c>
      <c r="E21" s="18" t="n">
        <f aca="false">IF(D21="","",1/D21)</f>
        <v>0.6</v>
      </c>
      <c r="F21" s="20"/>
      <c r="G21" s="20"/>
      <c r="H21" s="20"/>
    </row>
    <row r="22" customFormat="false" ht="15" hidden="false" customHeight="false" outlineLevel="0" collapsed="false">
      <c r="A22" s="17" t="s">
        <v>42</v>
      </c>
      <c r="B22" s="18" t="n">
        <f aca="false">0.6*$C$10</f>
        <v>2.4</v>
      </c>
      <c r="C22" s="19" t="n">
        <f aca="false">IF(B22="","",100/B22)</f>
        <v>41.6666666666667</v>
      </c>
      <c r="D22" s="18" t="n">
        <f aca="false">$G$10/2</f>
        <v>1</v>
      </c>
      <c r="E22" s="18" t="n">
        <f aca="false">IF(D22="","",1/D22)</f>
        <v>1</v>
      </c>
      <c r="F22" s="18" t="n">
        <f aca="false">$G$10/8</f>
        <v>0.25</v>
      </c>
      <c r="G22" s="18"/>
      <c r="H22" s="18"/>
    </row>
    <row r="24" customFormat="false" ht="45" hidden="false" customHeight="true" outlineLevel="0" collapsed="false">
      <c r="A24" s="21" t="s">
        <v>43</v>
      </c>
      <c r="B24" s="21"/>
      <c r="C24" s="21"/>
      <c r="D24" s="21"/>
      <c r="E24" s="21"/>
      <c r="F24" s="21"/>
      <c r="G24" s="21"/>
      <c r="H24" s="21"/>
    </row>
    <row r="26" customFormat="false" ht="15" hidden="false" customHeight="true" outlineLevel="0" collapsed="false">
      <c r="A26" s="22" t="s">
        <v>44</v>
      </c>
      <c r="B26" s="22"/>
      <c r="C26" s="22"/>
      <c r="D26" s="22"/>
      <c r="E26" s="22" t="s">
        <v>45</v>
      </c>
      <c r="F26" s="22"/>
      <c r="G26" s="22"/>
      <c r="H26" s="22"/>
    </row>
    <row r="27" customFormat="false" ht="21.75" hidden="false" customHeight="true" outlineLevel="0" collapsed="false">
      <c r="A27" s="23" t="s">
        <v>46</v>
      </c>
      <c r="B27" s="23"/>
      <c r="C27" s="23"/>
      <c r="D27" s="23"/>
      <c r="E27" s="23" t="s">
        <v>46</v>
      </c>
      <c r="F27" s="23"/>
      <c r="G27" s="23"/>
      <c r="H27" s="23"/>
    </row>
    <row r="28" customFormat="false" ht="21.75" hidden="false" customHeight="true" outlineLevel="0" collapsed="false">
      <c r="A28" s="23" t="s">
        <v>47</v>
      </c>
      <c r="B28" s="23"/>
      <c r="C28" s="23"/>
      <c r="D28" s="23"/>
      <c r="E28" s="23" t="s">
        <v>47</v>
      </c>
      <c r="F28" s="23"/>
      <c r="G28" s="23"/>
      <c r="H28" s="23"/>
    </row>
    <row r="29" customFormat="false" ht="21.75" hidden="false" customHeight="true" outlineLevel="0" collapsed="false">
      <c r="A29" s="23" t="s">
        <v>48</v>
      </c>
      <c r="B29" s="23"/>
      <c r="C29" s="23"/>
      <c r="D29" s="23"/>
      <c r="E29" s="23" t="s">
        <v>48</v>
      </c>
      <c r="F29" s="23"/>
      <c r="G29" s="23"/>
      <c r="H29" s="23"/>
    </row>
  </sheetData>
  <mergeCells count="38">
    <mergeCell ref="A1:H1"/>
    <mergeCell ref="A2:D2"/>
    <mergeCell ref="E2:H2"/>
    <mergeCell ref="A3:H3"/>
    <mergeCell ref="A5:H5"/>
    <mergeCell ref="A6:B6"/>
    <mergeCell ref="C6:D6"/>
    <mergeCell ref="E6:F6"/>
    <mergeCell ref="G6:H6"/>
    <mergeCell ref="A7:B7"/>
    <mergeCell ref="C7:D7"/>
    <mergeCell ref="E7:F7"/>
    <mergeCell ref="G7:H7"/>
    <mergeCell ref="A9:H9"/>
    <mergeCell ref="A10:B10"/>
    <mergeCell ref="C10:D10"/>
    <mergeCell ref="E10:F10"/>
    <mergeCell ref="G10:H10"/>
    <mergeCell ref="A12:H12"/>
    <mergeCell ref="F13:H13"/>
    <mergeCell ref="F14:H14"/>
    <mergeCell ref="F15:H15"/>
    <mergeCell ref="F16:H16"/>
    <mergeCell ref="F17:H17"/>
    <mergeCell ref="F18:H18"/>
    <mergeCell ref="F19:H19"/>
    <mergeCell ref="F20:H20"/>
    <mergeCell ref="F21:H21"/>
    <mergeCell ref="F22:H22"/>
    <mergeCell ref="A24:H24"/>
    <mergeCell ref="A26:D26"/>
    <mergeCell ref="E26:H26"/>
    <mergeCell ref="A27:D27"/>
    <mergeCell ref="E27:H27"/>
    <mergeCell ref="A28:D28"/>
    <mergeCell ref="E28:H28"/>
    <mergeCell ref="A29:D29"/>
    <mergeCell ref="E29:H29"/>
  </mergeCells>
  <conditionalFormatting sqref="A1:H36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2026-10-14T02:58:03Z</dcterms:created>
  <dc:creator>instrumentationblog.in</dc:creator>
  <dc:description/>
  <dc:language>en-US</dc:language>
  <cp:lastModifiedBy/>
  <dcterms:modified xsi:type="dcterms:W3CDTF">2026-10-14T02:58:03Z</dcterms:modified>
  <cp:revision>0</cp:revision>
  <dc:subject/>
  <dc:title>PID Tuning Calculator (Step Test and Ultimate Gain)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